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9045"/>
  </bookViews>
  <sheets>
    <sheet name="Table 1" sheetId="1" r:id="rId1"/>
  </sheets>
  <definedNames>
    <definedName name="_xlnm.Print_Titles" localSheetId="0">'Table 1'!$6:$6</definedName>
    <definedName name="_xlnm.Print_Area" localSheetId="0">'Table 1'!$A$1:$J$48</definedName>
  </definedNames>
  <calcPr calcId="124519"/>
</workbook>
</file>

<file path=xl/calcChain.xml><?xml version="1.0" encoding="utf-8"?>
<calcChain xmlns="http://schemas.openxmlformats.org/spreadsheetml/2006/main">
  <c r="G23" i="1"/>
  <c r="G22" s="1"/>
  <c r="H23"/>
  <c r="I23"/>
  <c r="G12"/>
  <c r="J42"/>
  <c r="I14"/>
  <c r="I43"/>
  <c r="I45"/>
  <c r="G8"/>
  <c r="I8"/>
  <c r="H12"/>
  <c r="I34"/>
  <c r="I32"/>
  <c r="I31"/>
  <c r="I29"/>
  <c r="I28"/>
  <c r="I27"/>
  <c r="I26"/>
  <c r="I33" l="1"/>
  <c r="I24"/>
  <c r="I13"/>
  <c r="I15" l="1"/>
  <c r="I12" s="1"/>
  <c r="J47"/>
  <c r="J44"/>
  <c r="J37"/>
  <c r="J35"/>
  <c r="J32"/>
  <c r="J31"/>
  <c r="J29"/>
  <c r="J28"/>
  <c r="J27"/>
  <c r="J26"/>
  <c r="J14"/>
  <c r="I41" l="1"/>
  <c r="I38"/>
  <c r="I30"/>
  <c r="J30" l="1"/>
  <c r="G17"/>
  <c r="G16" s="1"/>
  <c r="H17"/>
  <c r="I40" l="1"/>
  <c r="G11"/>
  <c r="I11"/>
  <c r="I20"/>
  <c r="I19"/>
  <c r="I18"/>
  <c r="J40" l="1"/>
  <c r="I17"/>
  <c r="J18"/>
  <c r="H22" l="1"/>
  <c r="I22"/>
  <c r="H8"/>
  <c r="H7" s="1"/>
  <c r="H16"/>
  <c r="I16"/>
  <c r="G7"/>
  <c r="G48" s="1"/>
  <c r="I7"/>
  <c r="I48" l="1"/>
  <c r="H48"/>
</calcChain>
</file>

<file path=xl/sharedStrings.xml><?xml version="1.0" encoding="utf-8"?>
<sst xmlns="http://schemas.openxmlformats.org/spreadsheetml/2006/main" count="129" uniqueCount="73">
  <si>
    <r>
      <rPr>
        <sz val="6"/>
        <rFont val="Times New Roman"/>
        <family val="1"/>
      </rPr>
      <t>(грн)</t>
    </r>
  </si>
  <si>
    <r>
      <rPr>
        <b/>
        <sz val="6.5"/>
        <rFont val="Times New Roman"/>
        <family val="1"/>
      </rPr>
      <t xml:space="preserve">Код </t>
    </r>
    <r>
      <rPr>
        <b/>
        <sz val="6"/>
        <rFont val="Times New Roman"/>
        <family val="1"/>
      </rPr>
      <t xml:space="preserve">Програмної </t>
    </r>
    <r>
      <rPr>
        <b/>
        <sz val="6.5"/>
        <rFont val="Times New Roman"/>
        <family val="1"/>
      </rPr>
      <t>класифікації видатків та кредитування місцевого бюджету</t>
    </r>
  </si>
  <si>
    <r>
      <rPr>
        <b/>
        <sz val="6.5"/>
        <rFont val="Times New Roman"/>
        <family val="1"/>
      </rPr>
      <t xml:space="preserve">Код Типової програмної класифікації видатків та </t>
    </r>
    <r>
      <rPr>
        <b/>
        <sz val="6"/>
        <rFont val="Times New Roman"/>
        <family val="1"/>
      </rPr>
      <t xml:space="preserve">кредитування </t>
    </r>
    <r>
      <rPr>
        <b/>
        <sz val="6.5"/>
        <rFont val="Times New Roman"/>
        <family val="1"/>
      </rPr>
      <t>місцевого бюджету</t>
    </r>
  </si>
  <si>
    <r>
      <rPr>
        <b/>
        <sz val="6.5"/>
        <rFont val="Times New Roman"/>
        <family val="1"/>
      </rPr>
      <t>Код Функціональної класифікації видатків та кредитування бюджету</t>
    </r>
  </si>
  <si>
    <r>
      <rPr>
        <b/>
        <sz val="6.5"/>
        <rFont val="Times New Roman"/>
        <family val="1"/>
      </rPr>
      <t xml:space="preserve">Найменування головного розпорядника коштів місцевого бюджету/ відповідального виконавця,
</t>
    </r>
    <r>
      <rPr>
        <b/>
        <sz val="6.5"/>
        <rFont val="Times New Roman"/>
        <family val="1"/>
      </rPr>
      <t>найменування бюджетної програми згідно з Типовою програмною класифікацією видатків та кредитування місцевого бюджету</t>
    </r>
  </si>
  <si>
    <r>
      <rPr>
        <b/>
        <sz val="6.5"/>
        <rFont val="Times New Roman"/>
        <family val="1"/>
      </rPr>
      <t>Обсяг капітальних вкладень місцевого бюджету всього, гривень</t>
    </r>
  </si>
  <si>
    <r>
      <rPr>
        <b/>
        <sz val="6.5"/>
        <rFont val="Times New Roman"/>
        <family val="1"/>
      </rPr>
      <t>Виконавчий комітет Миколаївської міської ради</t>
    </r>
  </si>
  <si>
    <r>
      <rPr>
        <sz val="6.5"/>
        <rFont val="Times New Roman"/>
        <family val="1"/>
      </rPr>
      <t>Будівництво інших об'єктів комунальної власності</t>
    </r>
  </si>
  <si>
    <r>
      <rPr>
        <b/>
        <sz val="6.5"/>
        <rFont val="Times New Roman"/>
        <family val="1"/>
      </rPr>
      <t>Управління капітального будівництва Миколаївської міської ради</t>
    </r>
  </si>
  <si>
    <r>
      <rPr>
        <b/>
        <sz val="6.5"/>
        <rFont val="Times New Roman"/>
        <family val="1"/>
      </rPr>
      <t>×</t>
    </r>
  </si>
  <si>
    <r>
      <rPr>
        <b/>
        <sz val="6.5"/>
        <rFont val="Times New Roman"/>
        <family val="1"/>
      </rPr>
      <t>УСЬОГО</t>
    </r>
  </si>
  <si>
    <t>Обсяг капітальних вкладень місцевого бюджету у 2023 році, гривень</t>
  </si>
  <si>
    <t>(2020-2023)</t>
  </si>
  <si>
    <t>Будівництво  медичних установ та закладів</t>
  </si>
  <si>
    <t>ОБСЯГИ</t>
  </si>
  <si>
    <t xml:space="preserve"> капітальних вкладень бюджету у розрізі інвестиційних проєктів у 2023 році</t>
  </si>
  <si>
    <r>
      <rPr>
        <u/>
        <sz val="6.5"/>
        <rFont val="Times New Roman"/>
        <family val="1"/>
        <charset val="204"/>
      </rPr>
      <t> 1454900000</t>
    </r>
    <r>
      <rPr>
        <sz val="6.5"/>
        <rFont val="Times New Roman"/>
        <family val="1"/>
        <charset val="204"/>
      </rPr>
      <t xml:space="preserve">
</t>
    </r>
    <r>
      <rPr>
        <sz val="6"/>
        <rFont val="Times New Roman"/>
        <family val="1"/>
        <charset val="204"/>
      </rPr>
      <t>(код бюджету)</t>
    </r>
  </si>
  <si>
    <t>Найменування інвестиційного проєкту</t>
  </si>
  <si>
    <t>Загальний період реалізації проєкту,
(рік початку і завершення)</t>
  </si>
  <si>
    <t>Загальна вартість проєкту, гривень</t>
  </si>
  <si>
    <t>Очікуваний рівень готовності проєкту на кінець 2023 року, %</t>
  </si>
  <si>
    <t>(2018-2030)</t>
  </si>
  <si>
    <t>(2023-2028)</t>
  </si>
  <si>
    <t>(2023-2024)</t>
  </si>
  <si>
    <t>Будівництво освітніх установ та закладів</t>
  </si>
  <si>
    <t>(2023-2025)</t>
  </si>
  <si>
    <t>(2016-2024)</t>
  </si>
  <si>
    <t>Будівництво споруд, установ та закладів фізичної культури і спорту</t>
  </si>
  <si>
    <t>(2021-2024)</t>
  </si>
  <si>
    <t>(2015-2024)</t>
  </si>
  <si>
    <t>Будівництво інших об'єктів комунальної власності</t>
  </si>
  <si>
    <t>(2017-2024)</t>
  </si>
  <si>
    <t>Департамент  житлово-комунального господарства Миколаївської міської ради</t>
  </si>
  <si>
    <t>(2019-2024)</t>
  </si>
  <si>
    <t>(2020-2025)</t>
  </si>
  <si>
    <t>Нове будівництво мереж водопостачання та водовідведення з додатковим обладнанням по вул. Кузнецька,199 у м. Миколаєві, у тому числі проєктні роботи та  експертиза</t>
  </si>
  <si>
    <t>Реконструкція  вулично-дорожньої мережі по вул. Херсонське шосе від                 вул. Новозаводська  до пр.  Богоявленський у м.Миколаєві, у т.ч. проєктні роботи та експертиза</t>
  </si>
  <si>
    <t>Управління капітального будівництва Миколаївської міської ради</t>
  </si>
  <si>
    <t>Проєктування, реставрація та охорона пам'яток архітектури</t>
  </si>
  <si>
    <t xml:space="preserve">Нове будівництво  комплексу з оброблення   побутових відходів у місті Миколаєві, у т.ч. передпроєктні, проєктні роботи та експертиза. </t>
  </si>
  <si>
    <t>Будівництво об'єктів житлово-комунального господарства</t>
  </si>
  <si>
    <t>Нове будівництво дитячого діагностичного центру з бомбосховищем та переходом до стаціонарного корпусу за адресою: місто Миколаїв, вул. Рюміна, 5, в т.ч. проєктно - вишукувальні роботи та експертиза.</t>
  </si>
  <si>
    <t>Нове будівництво  Миколаївського ліцею   №51  Миколаївської міської ради Миколаївської області за адресою: м.Миколаїв, провулок  Парусний,3-а, у  м.Миколаєві, в т.ч. проєктно-вишукувальні роботи та експертиза</t>
  </si>
  <si>
    <t>Нове будівництво   Миколаївського   ліцею №60   Миколаївської міської ради Миколаївської області   за адресою: м.Миколаїв,                                                                    вул. Чорноморська,1а, у  т.ч.проєктно-вишукувальні роботи та експертиза</t>
  </si>
  <si>
    <t>Нове будівництво вуличних мереж водопостачання у мкр. Варварівка в м. Миколаєві, в т.ч. проєктно - вишукувальні роботи та експертиза</t>
  </si>
  <si>
    <t>Нове будівництво транспортної розв'язки в двох рівнях на перехресті проспекту Богоявленського з залізничною колією АТ "Укрзалізниця" перегону Прибузька - Жовтнева на 10 км+653 м на проспекті Богоявленський в місті Миколаєві, в т.ч. ТЕО, ОВД, проєктно-кошторисна документація та експертиза</t>
  </si>
  <si>
    <t>Нове будівництво  захисного укриття дошкільного  навчального закладу №22 за адресою: м.Миколаїв,вул.Шевченка, 38, у т.ч.проєктно-вишукувальні роботи та експертиза</t>
  </si>
  <si>
    <t>Нове будівництво  захисного укриття дошкільного  навчального закладу №65 за адресою: м.Миколаїв, вул.Чайковського,24, у т.ч.проєктно-вишукувальні роботи та експертиза</t>
  </si>
  <si>
    <t>Нове будівництво  захисного укриття закладу  дошкільної  освіти ( ясла-садок)  № 126 за адресою: м.Миколаїв, проспект Миру,64Б,  у т.ч.проєктно-вишукувальні роботи та експертиза</t>
  </si>
  <si>
    <t>Нове будівництво  захисного укриття Миколаївського ліцею імені Олега Ольжича Миколаївської міської ради   за адресою: м.Миколаїв,                                                             вул. Айвазовського,8, у т.ч.проєктно-вишукувальні роботи та експертиза</t>
  </si>
  <si>
    <t>Нове будівництво  захисного укриття Миколаївської   гімназії №14 імені Героя Радянського Союзу  Пшеніцина Г.О. Миколаївської міської ради Миколаївської області   за адресою: м.Миколаїв, вул. Свободна,38,  у  т.ч.проєктно-вишукувальні роботи та експертиза</t>
  </si>
  <si>
    <t>Нове будівництво  захисного укриття Миколаївської   гімназії №33  Миколаївської міської ради Миколаївської області   за адресою: м.Миколаїв, вул. Океанівська,12, у  т.ч.проєктно-вишукувальні роботи та експертиза</t>
  </si>
  <si>
    <t>Нове будівництво  захисного укриття Миколаївського  ліцею №42   Миколаївської міської ради Миколаївської області   за адресою: м.Миколаїв,вул.  Електронна,73, у  т.ч.проєктно-вишукувальні роботи та експертиза</t>
  </si>
  <si>
    <t xml:space="preserve">Реконструкція нежитлової будівлі під розміщення дитячого дошкільного закладу за адресою: м.Миколаїв, вул. Космонавтів, 144а, в т. ч. проєктно – вишукувальні роботи, коригування та експертиза </t>
  </si>
  <si>
    <t>Реконструкція частини підвалу корпусу №2 Миколаївського ліцею №38 імені Володимира Дмитровича Чайки  Миколаївської міської ради  Миколаївської області для розміщення захисної споруди цивільного захисту по вул. Потьомкінська, 147А у м. Миколаєві,  в т.ч. проєктно - вишукувальні роботи та експертиза</t>
  </si>
  <si>
    <t>Нове будівництво місцевої системи гучного мовлення з оповіщенням про загрозу або виникнення надзвичайних ситуацій у місті Миколаїв, Миколаївська область, м.Миколаїв, у тому числі проєктно - вишукувальні роботи та експертиза</t>
  </si>
  <si>
    <t xml:space="preserve">Реконструкція приймального відділення КНП ММР "Міська лікарня швидкої медичної допомоги" за адресою: м.Миколаїв, вул. Корабелів, 14В. Коригування, в тому числі проєктно-вишукувальні роботи та експертиза </t>
  </si>
  <si>
    <t xml:space="preserve">Реконструкція з прибудовою критого переходу між будівлями головного корпусу і травматологічного пункту КНП ММР «Міська лікарня швидкої медичної допомоги» за адресою: м.Миколаїв, вул. Корабелів, 14В», в т.ч. проєктно - вишукувальні роботи та експертиза  </t>
  </si>
  <si>
    <t>Реконструкція легкоатлетичного манежу Миколаївської спеціалізованої ДЮСШ олімпійського резерву з легкої атлетики за адресою: м. Миколаїв, вул. Спортивна, 1, в т.ч. проєктно - вишукувальні роботи, коригування та експертиза</t>
  </si>
  <si>
    <t>Реконструкція елінгу № 1 ДЮСШ № 2 з надбудовою спортивного залу за адресою: вул. Спортивна, 11 у м.Миколаєві. Коригування, в т.ч.  проєктно- вишукувальні роботи та експертиза</t>
  </si>
  <si>
    <t>Реконструкція місцевої автоматизованої системи централізованого оповіщення про загрозу або виникнення надзвичайних ситуацій у м.Миколаєві. Коригування, у тому числі проєктно-вишукувальні роботи та експертиза</t>
  </si>
  <si>
    <t>Реставрація Першої  української гімназії ім. М. Аркаса по вул.Нікольській,34 в м. Миколаєві. Коригування,  у т.ч. проєктно-вишукувальні роботи та експертиза</t>
  </si>
  <si>
    <t>Реставрація  Миколаївської гімназії№2 ( памятки архітектури місцевого значення "Міське дівоче училище"(друга жіноча гімназія) IІ половина XIXст.) по вул. Адміральській,24 у м. Миколаєві, в т.ч. проєктно-вишукувальні роботи,коригування та експертиза.</t>
  </si>
  <si>
    <r>
      <t xml:space="preserve">Реалізація підпроєкту 1SE Схеми теплопостачання міста Миколаїв. Реконструкція теплових мереж на території багатоквартирної житлової забудови, обмеженої вул.Космонавтів, вул. 4 Поздовжньою,                                         вул. В.Чорновола, вул.Херсонське шосе в місті Миколаєві до  житлових будинків за адресами: м.Миколаїв, вул. Херсонське шосе, 92; м.Миколаїв, вул. Херсонське шосе, 94; м.Миколаїв, вул.Херсонське шосе, 96;                                           м.Миколаїв, вул. В.Чорновола, 3; м.Миколаїв, вул.В.Чорновола, 5;                                                      м. Миколаїв, вул.В.Чорновола, 7; м.Миколаїв, вул. В.Чорновола, 9; м.Миколаїв, вул.Космонавтів, 67; м. Миколаїв, вул.Космонавтів, 69; м.Миколаїв, вул. Космонавтів, 71; м.Миколаїв, вул.Космонавтів, 73; м.Миколаїв, вул.Космонавтів, 73а, та дошкільного навчального закладу №95 за адресою: м.Миколаїв, вул.Космонавтів, 67а,  у т.ч. проєктно- кошторисна документація та експертиза - </t>
    </r>
    <r>
      <rPr>
        <i/>
        <sz val="6.5"/>
        <rFont val="Times New Roman"/>
        <family val="1"/>
        <charset val="204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</si>
  <si>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r>
      <t xml:space="preserve">Реалізація підпроєкту 1NW Схеми теплопостачання міста Миколаїв. Реконструкція теплових мереж від котельні потужністю 4,5 МВт за адресою: м.Миколаїв, Херсонське шосе, 40-к до житлових будинків за адресами: м.Миколаїв, вул. Херсонське шосе, 30; м.Миколаїв,                                                                   вул. Херсонське шосе, 32; м. Миколаїв, вул. Херсонське шосе, 38; м.Миколаїв, вул.Херсонське шосе, 40; м.Миколаїв, вул. Херсонське шосе, 46; м.Миколаїв, вул. Херсонське шосе, 46/1; м.Миколаїв, вул. Херсонське шосе, 50; м.Миколаїв, вул. Генерала Свиридова, 7; м.Миколаїв,                                                        вул. Генерала Свиридова, 7/1, у т.ч. проєктно-кошторисна документація та експертиза - </t>
    </r>
    <r>
      <rPr>
        <i/>
        <sz val="6.5"/>
        <rFont val="Times New Roman"/>
        <family val="1"/>
        <charset val="204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</si>
  <si>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r>
      <t xml:space="preserve">Реалізація підпроєкту 4 Додатку 5 Схеми теплопостачання міста Миколаїв. Реконструкція теплових мереж від перетину пр.Центрального з вул. 8 Березня до житлового будинку по пр.Центральний, 22а, у т.ч. проєктно-кошторисна документація та експертиза -  </t>
    </r>
    <r>
      <rPr>
        <i/>
        <sz val="6.5"/>
        <rFont val="Times New Roman"/>
        <family val="1"/>
        <charset val="204"/>
      </rPr>
      <t>реалізація інвестиційного проєкту "DemoUkrainaDH у місті Миколаїв" (за рахунок коштів бюджету Миколаївської міської територіальної громади)</t>
    </r>
  </si>
  <si>
    <r>
      <t xml:space="preserve">Реалізація підпроєкту 1NW Схеми теплопостачання міста Миколаїв. Реконструкція  нежитлового об'єкта ЦТП 127 ( підкачувальної насосної станції) під  котельню потужністю 4,5 МВт за адресою: Миколаївська обл.,м. Миколаїв, вул. Херсонське шосе,буд.40к, в т.ч. проектно- кошторисна документація та експертиза- </t>
    </r>
    <r>
      <rPr>
        <i/>
        <sz val="6.5"/>
        <rFont val="Times New Roman"/>
        <family val="1"/>
        <charset val="204"/>
      </rPr>
      <t>реалізація  інвестиційного проєкту "DemoUkrainaDH у місті Миколаїв" (за рахунок коштів бюджету Миколаївської міської територіальної громади)</t>
    </r>
  </si>
  <si>
    <t>Нове будівництво інформаційно-телекомунікаційної системи відеоспостереження та відеоаналітики «Безпечне місто Миколаїв»  м.Миколаїв, Миколаївської області» (Коригування)</t>
  </si>
  <si>
    <t>Нове будівництво інформаційно-телекомунікаційної системи відеоспостереження та відеоаналітики «Безпечне місто Миколаїв. Район Центрального  Ринку"  м.Миколаїв, Миколаївської області, у т.ч. проєктні роботи та експертиза.</t>
  </si>
  <si>
    <r>
      <rPr>
        <b/>
        <sz val="6.5"/>
        <rFont val="Times New Roman"/>
        <family val="1"/>
        <charset val="204"/>
      </rPr>
      <t>Департамент енергетики, енергозбереження та запровадження інноваційних технологій
Миколаївської міської ради</t>
    </r>
  </si>
  <si>
    <t xml:space="preserve">Нове будівництво колумбарію з влаштуванням сектору для поховання на території Центрального міського кладовища (цвинтар в  Інгульському районі) за адресою: Миколаївська область, м. Миколаїв, вул. Автомобільна, № 1-К, у тому числі проєктно-вишукувальні  роботи та експертиза </t>
  </si>
  <si>
    <t>Нове будівництво захисної споруди цивільного захисту на території ДЮСШ №2 за адресою: м.Миколаїв, вул.Спортивна,11, у тому числі проєктно - вишукувальні роботи та експертиза</t>
  </si>
  <si>
    <r>
      <t>Додаток 6
до рішення  міської ради                                                       від ________________</t>
    </r>
    <r>
      <rPr>
        <u/>
        <sz val="8"/>
        <rFont val="Times New Roman"/>
        <family val="1"/>
      </rPr>
      <t xml:space="preserve">
</t>
    </r>
    <r>
      <rPr>
        <sz val="8"/>
        <rFont val="Times New Roman"/>
        <family val="1"/>
      </rPr>
      <t>№ _________________</t>
    </r>
  </si>
</sst>
</file>

<file path=xl/styles.xml><?xml version="1.0" encoding="utf-8"?>
<styleSheet xmlns="http://schemas.openxmlformats.org/spreadsheetml/2006/main">
  <numFmts count="3">
    <numFmt numFmtId="164" formatCode="0000000"/>
    <numFmt numFmtId="165" formatCode="0000"/>
    <numFmt numFmtId="166" formatCode="#,##0.0"/>
  </numFmts>
  <fonts count="24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6.5"/>
      <name val="Times New Roman"/>
      <family val="1"/>
      <charset val="204"/>
    </font>
    <font>
      <sz val="6"/>
      <color rgb="FF000000"/>
      <name val="Times New Roman"/>
      <family val="2"/>
    </font>
    <font>
      <b/>
      <sz val="6.5"/>
      <color rgb="FF000000"/>
      <name val="Times New Roman"/>
      <family val="2"/>
    </font>
    <font>
      <sz val="6.5"/>
      <color rgb="FF000000"/>
      <name val="Times New Roman"/>
      <family val="2"/>
    </font>
    <font>
      <sz val="6.5"/>
      <name val="Times New Roman"/>
      <family val="1"/>
      <charset val="204"/>
    </font>
    <font>
      <sz val="8"/>
      <name val="Times New Roman"/>
      <family val="1"/>
    </font>
    <font>
      <u/>
      <sz val="8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  <font>
      <b/>
      <sz val="6.5"/>
      <name val="Times New Roman"/>
      <family val="1"/>
    </font>
    <font>
      <b/>
      <sz val="6"/>
      <name val="Times New Roman"/>
      <family val="1"/>
    </font>
    <font>
      <sz val="6.5"/>
      <name val="Times New Roman"/>
      <family val="1"/>
    </font>
    <font>
      <sz val="6.5"/>
      <name val="Times New Roman"/>
      <family val="2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u/>
      <sz val="6.5"/>
      <name val="Times New Roman"/>
      <family val="1"/>
      <charset val="204"/>
    </font>
    <font>
      <b/>
      <sz val="6.5"/>
      <color rgb="FF000000"/>
      <name val="Times New Roman"/>
      <family val="1"/>
      <charset val="204"/>
    </font>
    <font>
      <sz val="6.5"/>
      <color rgb="FF333333"/>
      <name val="Times New Roman"/>
      <family val="1"/>
      <charset val="204"/>
    </font>
    <font>
      <sz val="6.5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6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shrinkToFit="1"/>
    </xf>
    <xf numFmtId="0" fontId="0" fillId="2" borderId="1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shrinkToFit="1"/>
    </xf>
    <xf numFmtId="3" fontId="5" fillId="0" borderId="0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vertical="center" shrinkToFit="1"/>
    </xf>
    <xf numFmtId="3" fontId="6" fillId="2" borderId="1" xfId="0" applyNumberFormat="1" applyFont="1" applyFill="1" applyBorder="1" applyAlignment="1">
      <alignment horizontal="right" vertical="center" shrinkToFit="1"/>
    </xf>
    <xf numFmtId="3" fontId="15" fillId="2" borderId="1" xfId="0" applyNumberFormat="1" applyFont="1" applyFill="1" applyBorder="1" applyAlignment="1">
      <alignment horizontal="right" vertical="center" shrinkToFit="1"/>
    </xf>
    <xf numFmtId="1" fontId="4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166" fontId="0" fillId="2" borderId="1" xfId="0" applyNumberForma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top" wrapText="1"/>
    </xf>
    <xf numFmtId="3" fontId="19" fillId="2" borderId="1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1" fontId="21" fillId="2" borderId="1" xfId="0" applyNumberFormat="1" applyFont="1" applyFill="1" applyBorder="1" applyAlignment="1">
      <alignment horizontal="center" vertical="center" shrinkToFit="1"/>
    </xf>
    <xf numFmtId="3" fontId="21" fillId="2" borderId="1" xfId="0" applyNumberFormat="1" applyFont="1" applyFill="1" applyBorder="1" applyAlignment="1">
      <alignment horizontal="right" vertical="center" shrinkToFit="1"/>
    </xf>
    <xf numFmtId="3" fontId="7" fillId="2" borderId="1" xfId="0" applyNumberFormat="1" applyFont="1" applyFill="1" applyBorder="1" applyAlignment="1">
      <alignment horizontal="right" vertical="center" shrinkToFit="1"/>
    </xf>
    <xf numFmtId="164" fontId="19" fillId="2" borderId="1" xfId="0" applyNumberFormat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/>
    </xf>
    <xf numFmtId="0" fontId="7" fillId="2" borderId="2" xfId="0" applyNumberFormat="1" applyFont="1" applyFill="1" applyBorder="1" applyAlignment="1">
      <alignment vertical="top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left" vertical="top" wrapText="1" indent="10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righ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165" fontId="21" fillId="2" borderId="1" xfId="0" applyNumberFormat="1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166" fontId="22" fillId="2" borderId="1" xfId="0" applyNumberFormat="1" applyFont="1" applyFill="1" applyBorder="1" applyAlignment="1">
      <alignment horizontal="right" vertical="center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0" fontId="22" fillId="2" borderId="6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top" wrapText="1"/>
    </xf>
    <xf numFmtId="165" fontId="21" fillId="2" borderId="7" xfId="0" applyNumberFormat="1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9"/>
  <sheetViews>
    <sheetView tabSelected="1" view="pageBreakPreview" zoomScale="135" zoomScaleNormal="140" zoomScaleSheetLayoutView="135" workbookViewId="0">
      <selection activeCell="E44" sqref="E44"/>
    </sheetView>
  </sheetViews>
  <sheetFormatPr defaultRowHeight="12.75"/>
  <cols>
    <col min="1" max="1" width="10.6640625" customWidth="1"/>
    <col min="2" max="2" width="9.83203125" customWidth="1"/>
    <col min="3" max="3" width="12.83203125" customWidth="1"/>
    <col min="4" max="4" width="29.5" customWidth="1"/>
    <col min="5" max="5" width="42.33203125" customWidth="1"/>
    <col min="6" max="6" width="15" customWidth="1"/>
    <col min="7" max="7" width="12.6640625" customWidth="1"/>
    <col min="8" max="8" width="14" customWidth="1"/>
    <col min="9" max="9" width="12.6640625" customWidth="1"/>
    <col min="10" max="10" width="10.5" customWidth="1"/>
  </cols>
  <sheetData>
    <row r="1" spans="1:10" ht="42.95" customHeight="1">
      <c r="A1" s="1"/>
      <c r="B1" s="1"/>
      <c r="C1" s="1"/>
      <c r="D1" s="1"/>
      <c r="E1" s="1"/>
      <c r="F1" s="1"/>
      <c r="G1" s="1"/>
      <c r="H1" s="1"/>
      <c r="I1" s="68" t="s">
        <v>72</v>
      </c>
      <c r="J1" s="68"/>
    </row>
    <row r="2" spans="1:10">
      <c r="A2" s="65" t="s">
        <v>14</v>
      </c>
      <c r="B2" s="66"/>
      <c r="C2" s="66"/>
      <c r="D2" s="66"/>
      <c r="E2" s="66"/>
      <c r="F2" s="66"/>
      <c r="G2" s="66"/>
      <c r="H2" s="66"/>
      <c r="I2" s="66"/>
      <c r="J2" s="66"/>
    </row>
    <row r="3" spans="1:10">
      <c r="A3" s="65" t="s">
        <v>15</v>
      </c>
      <c r="B3" s="66"/>
      <c r="C3" s="66"/>
      <c r="D3" s="66"/>
      <c r="E3" s="66"/>
      <c r="F3" s="66"/>
      <c r="G3" s="66"/>
      <c r="H3" s="66"/>
      <c r="I3" s="66"/>
      <c r="J3" s="66"/>
    </row>
    <row r="4" spans="1:10" ht="24" customHeight="1">
      <c r="A4" s="67" t="s">
        <v>16</v>
      </c>
      <c r="B4" s="67"/>
      <c r="C4" s="20"/>
      <c r="D4" s="21"/>
      <c r="E4" s="21"/>
      <c r="F4" s="21"/>
      <c r="G4" s="22"/>
      <c r="H4" s="22"/>
      <c r="I4" s="22"/>
      <c r="J4" s="23" t="s">
        <v>0</v>
      </c>
    </row>
    <row r="5" spans="1:10" ht="77.099999999999994" customHeight="1">
      <c r="A5" s="2" t="s">
        <v>1</v>
      </c>
      <c r="B5" s="2" t="s">
        <v>2</v>
      </c>
      <c r="C5" s="3" t="s">
        <v>3</v>
      </c>
      <c r="D5" s="2" t="s">
        <v>4</v>
      </c>
      <c r="E5" s="4" t="s">
        <v>17</v>
      </c>
      <c r="F5" s="4" t="s">
        <v>18</v>
      </c>
      <c r="G5" s="4" t="s">
        <v>19</v>
      </c>
      <c r="H5" s="3" t="s">
        <v>5</v>
      </c>
      <c r="I5" s="4" t="s">
        <v>11</v>
      </c>
      <c r="J5" s="4" t="s">
        <v>20</v>
      </c>
    </row>
    <row r="6" spans="1:10" s="28" customFormat="1">
      <c r="A6" s="27">
        <v>1</v>
      </c>
      <c r="B6" s="27">
        <v>2</v>
      </c>
      <c r="C6" s="27">
        <v>3</v>
      </c>
      <c r="D6" s="27">
        <v>4</v>
      </c>
      <c r="E6" s="27">
        <v>5</v>
      </c>
      <c r="F6" s="27">
        <v>6</v>
      </c>
      <c r="G6" s="27">
        <v>7</v>
      </c>
      <c r="H6" s="27">
        <v>8</v>
      </c>
      <c r="I6" s="27">
        <v>9</v>
      </c>
      <c r="J6" s="27">
        <v>10</v>
      </c>
    </row>
    <row r="7" spans="1:10" ht="21">
      <c r="A7" s="5">
        <v>200000</v>
      </c>
      <c r="B7" s="6"/>
      <c r="C7" s="6"/>
      <c r="D7" s="7" t="s">
        <v>6</v>
      </c>
      <c r="E7" s="6"/>
      <c r="F7" s="6"/>
      <c r="G7" s="24">
        <f t="shared" ref="G7:I8" si="0">G8</f>
        <v>74643944</v>
      </c>
      <c r="H7" s="24">
        <f t="shared" si="0"/>
        <v>674496</v>
      </c>
      <c r="I7" s="24">
        <f t="shared" si="0"/>
        <v>25000000</v>
      </c>
      <c r="J7" s="29"/>
    </row>
    <row r="8" spans="1:10" ht="21">
      <c r="A8" s="5">
        <v>210000</v>
      </c>
      <c r="B8" s="6"/>
      <c r="C8" s="6"/>
      <c r="D8" s="7" t="s">
        <v>6</v>
      </c>
      <c r="E8" s="6"/>
      <c r="F8" s="6"/>
      <c r="G8" s="24">
        <f>G9+G10</f>
        <v>74643944</v>
      </c>
      <c r="H8" s="24">
        <f t="shared" si="0"/>
        <v>674496</v>
      </c>
      <c r="I8" s="24">
        <f>I9+I10</f>
        <v>25000000</v>
      </c>
      <c r="J8" s="29"/>
    </row>
    <row r="9" spans="1:10" ht="48.75" customHeight="1">
      <c r="A9" s="10">
        <v>217330</v>
      </c>
      <c r="B9" s="11">
        <v>7330</v>
      </c>
      <c r="C9" s="12">
        <v>443</v>
      </c>
      <c r="D9" s="13" t="s">
        <v>7</v>
      </c>
      <c r="E9" s="18" t="s">
        <v>67</v>
      </c>
      <c r="F9" s="15" t="s">
        <v>34</v>
      </c>
      <c r="G9" s="25">
        <v>71643944</v>
      </c>
      <c r="H9" s="25">
        <v>674496</v>
      </c>
      <c r="I9" s="25">
        <v>22000000</v>
      </c>
      <c r="J9" s="26">
        <v>31</v>
      </c>
    </row>
    <row r="10" spans="1:10" ht="48.75" customHeight="1">
      <c r="A10" s="10">
        <v>217330</v>
      </c>
      <c r="B10" s="11">
        <v>7330</v>
      </c>
      <c r="C10" s="12">
        <v>443</v>
      </c>
      <c r="D10" s="13" t="s">
        <v>7</v>
      </c>
      <c r="E10" s="18" t="s">
        <v>68</v>
      </c>
      <c r="F10" s="15" t="s">
        <v>23</v>
      </c>
      <c r="G10" s="25">
        <v>3000000</v>
      </c>
      <c r="H10" s="25">
        <v>0</v>
      </c>
      <c r="I10" s="25">
        <v>3000000</v>
      </c>
      <c r="J10" s="26">
        <v>100</v>
      </c>
    </row>
    <row r="11" spans="1:10" ht="25.15" customHeight="1">
      <c r="A11" s="39">
        <v>1200000</v>
      </c>
      <c r="B11" s="11"/>
      <c r="C11" s="12"/>
      <c r="D11" s="32" t="s">
        <v>32</v>
      </c>
      <c r="E11" s="18"/>
      <c r="F11" s="15"/>
      <c r="G11" s="31">
        <f>G12</f>
        <v>382660000</v>
      </c>
      <c r="H11" s="25">
        <v>0</v>
      </c>
      <c r="I11" s="31">
        <f>I12</f>
        <v>1744483</v>
      </c>
      <c r="J11" s="26"/>
    </row>
    <row r="12" spans="1:10" ht="22.9" customHeight="1">
      <c r="A12" s="39">
        <v>1210000</v>
      </c>
      <c r="B12" s="11"/>
      <c r="C12" s="12"/>
      <c r="D12" s="32" t="s">
        <v>32</v>
      </c>
      <c r="E12" s="18"/>
      <c r="F12" s="15"/>
      <c r="G12" s="31">
        <f>G13+G14+G15</f>
        <v>382660000</v>
      </c>
      <c r="H12" s="31">
        <f t="shared" ref="H12" si="1">H13+H14+H15</f>
        <v>0</v>
      </c>
      <c r="I12" s="31">
        <f>I13+I14+I15</f>
        <v>1744483</v>
      </c>
      <c r="J12" s="26"/>
    </row>
    <row r="13" spans="1:10" ht="35.25" customHeight="1">
      <c r="A13" s="10">
        <v>1217310</v>
      </c>
      <c r="B13" s="11">
        <v>7310</v>
      </c>
      <c r="C13" s="12">
        <v>443</v>
      </c>
      <c r="D13" s="13" t="s">
        <v>40</v>
      </c>
      <c r="E13" s="14" t="s">
        <v>35</v>
      </c>
      <c r="F13" s="19" t="s">
        <v>23</v>
      </c>
      <c r="G13" s="37">
        <v>5200000</v>
      </c>
      <c r="H13" s="37">
        <v>0</v>
      </c>
      <c r="I13" s="37">
        <f>500000-60517</f>
        <v>439483</v>
      </c>
      <c r="J13" s="38">
        <v>8</v>
      </c>
    </row>
    <row r="14" spans="1:10" ht="34.5" customHeight="1">
      <c r="A14" s="10">
        <v>1217310</v>
      </c>
      <c r="B14" s="11">
        <v>7310</v>
      </c>
      <c r="C14" s="12">
        <v>443</v>
      </c>
      <c r="D14" s="13" t="s">
        <v>40</v>
      </c>
      <c r="E14" s="13" t="s">
        <v>36</v>
      </c>
      <c r="F14" s="19" t="s">
        <v>23</v>
      </c>
      <c r="G14" s="37">
        <v>120000000</v>
      </c>
      <c r="H14" s="37">
        <v>0</v>
      </c>
      <c r="I14" s="37">
        <f>3000000-2000000-195000</f>
        <v>805000</v>
      </c>
      <c r="J14" s="38">
        <f>(I14+H14)/G14*100</f>
        <v>0.67083333333333339</v>
      </c>
    </row>
    <row r="15" spans="1:10" ht="34.5" customHeight="1">
      <c r="A15" s="10">
        <v>1217310</v>
      </c>
      <c r="B15" s="11">
        <v>7310</v>
      </c>
      <c r="C15" s="12">
        <v>443</v>
      </c>
      <c r="D15" s="13" t="s">
        <v>40</v>
      </c>
      <c r="E15" s="13" t="s">
        <v>39</v>
      </c>
      <c r="F15" s="19" t="s">
        <v>23</v>
      </c>
      <c r="G15" s="38">
        <v>257460000</v>
      </c>
      <c r="H15" s="38">
        <v>0</v>
      </c>
      <c r="I15" s="38">
        <f>2500000-2500000+500000</f>
        <v>500000</v>
      </c>
      <c r="J15" s="38">
        <v>1</v>
      </c>
    </row>
    <row r="16" spans="1:10" ht="33" customHeight="1">
      <c r="A16" s="16">
        <v>1300000</v>
      </c>
      <c r="B16" s="17"/>
      <c r="C16" s="17"/>
      <c r="D16" s="55" t="s">
        <v>69</v>
      </c>
      <c r="E16" s="56"/>
      <c r="F16" s="55"/>
      <c r="G16" s="31">
        <f>G17</f>
        <v>31550249</v>
      </c>
      <c r="H16" s="31">
        <f>H17</f>
        <v>19132848</v>
      </c>
      <c r="I16" s="31">
        <f>I17</f>
        <v>12105257</v>
      </c>
      <c r="J16" s="57"/>
    </row>
    <row r="17" spans="1:11" ht="33" customHeight="1">
      <c r="A17" s="16">
        <v>1310000</v>
      </c>
      <c r="B17" s="17"/>
      <c r="C17" s="17"/>
      <c r="D17" s="58" t="s">
        <v>69</v>
      </c>
      <c r="E17" s="59"/>
      <c r="F17" s="60"/>
      <c r="G17" s="31">
        <f>G18+G19+G21+G20</f>
        <v>31550249</v>
      </c>
      <c r="H17" s="31">
        <f>H18+H19+H21+H20</f>
        <v>19132848</v>
      </c>
      <c r="I17" s="31">
        <f>I18+I20+I21+I19</f>
        <v>12105257</v>
      </c>
      <c r="J17" s="57"/>
    </row>
    <row r="18" spans="1:11" ht="134.44999999999999" customHeight="1">
      <c r="A18" s="11">
        <v>1317310</v>
      </c>
      <c r="B18" s="11">
        <v>7310</v>
      </c>
      <c r="C18" s="12">
        <v>443</v>
      </c>
      <c r="D18" s="13" t="s">
        <v>40</v>
      </c>
      <c r="E18" s="53" t="s">
        <v>63</v>
      </c>
      <c r="F18" s="19" t="s">
        <v>12</v>
      </c>
      <c r="G18" s="37">
        <v>3018463</v>
      </c>
      <c r="H18" s="37">
        <v>279949</v>
      </c>
      <c r="I18" s="37">
        <f>2732871+5643</f>
        <v>2738514</v>
      </c>
      <c r="J18" s="38">
        <f t="shared" ref="J18" si="2">(I18+H18)/G18*100</f>
        <v>100</v>
      </c>
    </row>
    <row r="19" spans="1:11" ht="111" customHeight="1">
      <c r="A19" s="11">
        <v>1317310</v>
      </c>
      <c r="B19" s="11">
        <v>7310</v>
      </c>
      <c r="C19" s="12">
        <v>443</v>
      </c>
      <c r="D19" s="13" t="s">
        <v>40</v>
      </c>
      <c r="E19" s="14" t="s">
        <v>64</v>
      </c>
      <c r="F19" s="19" t="s">
        <v>12</v>
      </c>
      <c r="G19" s="37">
        <v>8118611</v>
      </c>
      <c r="H19" s="37">
        <v>235000</v>
      </c>
      <c r="I19" s="37">
        <f>1600000+6283611</f>
        <v>7883611</v>
      </c>
      <c r="J19" s="38">
        <v>100</v>
      </c>
    </row>
    <row r="20" spans="1:11" ht="58.9" customHeight="1">
      <c r="A20" s="11">
        <v>1317310</v>
      </c>
      <c r="B20" s="11">
        <v>7310</v>
      </c>
      <c r="C20" s="12">
        <v>443</v>
      </c>
      <c r="D20" s="13" t="s">
        <v>40</v>
      </c>
      <c r="E20" s="14" t="s">
        <v>65</v>
      </c>
      <c r="F20" s="19" t="s">
        <v>12</v>
      </c>
      <c r="G20" s="37">
        <v>1295118</v>
      </c>
      <c r="H20" s="37">
        <v>101883</v>
      </c>
      <c r="I20" s="37">
        <f>667129+526106</f>
        <v>1193235</v>
      </c>
      <c r="J20" s="38">
        <v>100</v>
      </c>
    </row>
    <row r="21" spans="1:11" ht="70.900000000000006" customHeight="1">
      <c r="A21" s="11">
        <v>1317310</v>
      </c>
      <c r="B21" s="11">
        <v>7310</v>
      </c>
      <c r="C21" s="12">
        <v>443</v>
      </c>
      <c r="D21" s="13" t="s">
        <v>40</v>
      </c>
      <c r="E21" s="14" t="s">
        <v>66</v>
      </c>
      <c r="F21" s="19" t="s">
        <v>12</v>
      </c>
      <c r="G21" s="37">
        <v>19118057</v>
      </c>
      <c r="H21" s="37">
        <v>18516016</v>
      </c>
      <c r="I21" s="37">
        <v>289897</v>
      </c>
      <c r="J21" s="38">
        <v>100</v>
      </c>
    </row>
    <row r="22" spans="1:11" ht="24.6" customHeight="1">
      <c r="A22" s="8">
        <v>1500000</v>
      </c>
      <c r="B22" s="6"/>
      <c r="C22" s="6"/>
      <c r="D22" s="7" t="s">
        <v>8</v>
      </c>
      <c r="E22" s="6"/>
      <c r="F22" s="6"/>
      <c r="G22" s="24">
        <f>G23</f>
        <v>1989917189</v>
      </c>
      <c r="H22" s="24">
        <f>H23</f>
        <v>32117888</v>
      </c>
      <c r="I22" s="24">
        <f>I23</f>
        <v>57035122</v>
      </c>
      <c r="J22" s="29"/>
    </row>
    <row r="23" spans="1:11" ht="22.9" customHeight="1">
      <c r="A23" s="8">
        <v>1510000</v>
      </c>
      <c r="B23" s="6"/>
      <c r="C23" s="6"/>
      <c r="D23" s="42" t="s">
        <v>37</v>
      </c>
      <c r="E23" s="6"/>
      <c r="F23" s="6"/>
      <c r="G23" s="24">
        <f>G24+G25+G26+G27+G28+G29+G30+G31+G32+G33+G34+G35+G36+G37+G38+G39+G40+G41+G42+G43+G44+G45+G46+G47</f>
        <v>1989917189</v>
      </c>
      <c r="H23" s="24">
        <f>H24+H25+H26+H27+H28+H29+H30+H31+H32+H33+H34+H35+H36+H37+H38+H39+H40+H41+H42+H43+H44+H45+H46+H47</f>
        <v>32117888</v>
      </c>
      <c r="I23" s="24">
        <f>I24+I25+I26+I27+I28+I29+I30+I31+I32+I33+I34+I35+I36+I37+I38+I39+I40+I41+I42+I43+I44+I45+I46+I47</f>
        <v>57035122</v>
      </c>
      <c r="J23" s="29"/>
    </row>
    <row r="24" spans="1:11" ht="59.25" customHeight="1">
      <c r="A24" s="36">
        <v>1517310</v>
      </c>
      <c r="B24" s="36">
        <v>7310</v>
      </c>
      <c r="C24" s="54">
        <v>443</v>
      </c>
      <c r="D24" s="13" t="s">
        <v>40</v>
      </c>
      <c r="E24" s="14" t="s">
        <v>45</v>
      </c>
      <c r="F24" s="19" t="s">
        <v>12</v>
      </c>
      <c r="G24" s="37">
        <v>300987113</v>
      </c>
      <c r="H24" s="37">
        <v>0</v>
      </c>
      <c r="I24" s="37">
        <f>1000000-500000-490000</f>
        <v>10000</v>
      </c>
      <c r="J24" s="38">
        <v>1</v>
      </c>
    </row>
    <row r="25" spans="1:11" ht="26.45" customHeight="1">
      <c r="A25" s="36">
        <v>1517310</v>
      </c>
      <c r="B25" s="36">
        <v>7310</v>
      </c>
      <c r="C25" s="54">
        <v>443</v>
      </c>
      <c r="D25" s="13" t="s">
        <v>40</v>
      </c>
      <c r="E25" s="30" t="s">
        <v>44</v>
      </c>
      <c r="F25" s="19" t="s">
        <v>23</v>
      </c>
      <c r="G25" s="37">
        <v>17080094</v>
      </c>
      <c r="H25" s="37">
        <v>0</v>
      </c>
      <c r="I25" s="37">
        <v>500000</v>
      </c>
      <c r="J25" s="38">
        <v>3</v>
      </c>
      <c r="K25" s="44"/>
    </row>
    <row r="26" spans="1:11" ht="42" customHeight="1">
      <c r="A26" s="36">
        <v>1517321</v>
      </c>
      <c r="B26" s="36">
        <v>7321</v>
      </c>
      <c r="C26" s="54">
        <v>443</v>
      </c>
      <c r="D26" s="13" t="s">
        <v>24</v>
      </c>
      <c r="E26" s="30" t="s">
        <v>46</v>
      </c>
      <c r="F26" s="19" t="s">
        <v>23</v>
      </c>
      <c r="G26" s="37">
        <v>30000000</v>
      </c>
      <c r="H26" s="37">
        <v>0</v>
      </c>
      <c r="I26" s="37">
        <f>500000+1500000</f>
        <v>2000000</v>
      </c>
      <c r="J26" s="38">
        <f>(I26+H26)/G26*100</f>
        <v>6.666666666666667</v>
      </c>
      <c r="K26" s="43"/>
    </row>
    <row r="27" spans="1:11" ht="39.75" customHeight="1">
      <c r="A27" s="36">
        <v>1517321</v>
      </c>
      <c r="B27" s="36">
        <v>7321</v>
      </c>
      <c r="C27" s="54">
        <v>443</v>
      </c>
      <c r="D27" s="40" t="s">
        <v>24</v>
      </c>
      <c r="E27" s="41" t="s">
        <v>47</v>
      </c>
      <c r="F27" s="33" t="s">
        <v>23</v>
      </c>
      <c r="G27" s="37">
        <v>30000000</v>
      </c>
      <c r="H27" s="37">
        <v>0</v>
      </c>
      <c r="I27" s="37">
        <f>500000+1500000</f>
        <v>2000000</v>
      </c>
      <c r="J27" s="38">
        <f>(I27+H27)/G27*100</f>
        <v>6.666666666666667</v>
      </c>
      <c r="K27" s="43"/>
    </row>
    <row r="28" spans="1:11" ht="36" customHeight="1">
      <c r="A28" s="36">
        <v>1517321</v>
      </c>
      <c r="B28" s="36">
        <v>7321</v>
      </c>
      <c r="C28" s="54">
        <v>443</v>
      </c>
      <c r="D28" s="13" t="s">
        <v>24</v>
      </c>
      <c r="E28" s="52" t="s">
        <v>48</v>
      </c>
      <c r="F28" s="19" t="s">
        <v>23</v>
      </c>
      <c r="G28" s="37">
        <v>30000000</v>
      </c>
      <c r="H28" s="37">
        <v>0</v>
      </c>
      <c r="I28" s="37">
        <f>500000+1500000</f>
        <v>2000000</v>
      </c>
      <c r="J28" s="38">
        <f>(I28+H28)/G28*100</f>
        <v>6.666666666666667</v>
      </c>
      <c r="K28" s="43"/>
    </row>
    <row r="29" spans="1:11" ht="51.75" customHeight="1">
      <c r="A29" s="36">
        <v>1517321</v>
      </c>
      <c r="B29" s="36">
        <v>7321</v>
      </c>
      <c r="C29" s="54">
        <v>443</v>
      </c>
      <c r="D29" s="13" t="s">
        <v>24</v>
      </c>
      <c r="E29" s="30" t="s">
        <v>49</v>
      </c>
      <c r="F29" s="19" t="s">
        <v>23</v>
      </c>
      <c r="G29" s="37">
        <v>30000000</v>
      </c>
      <c r="H29" s="37">
        <v>0</v>
      </c>
      <c r="I29" s="37">
        <f>500000+1500000</f>
        <v>2000000</v>
      </c>
      <c r="J29" s="38">
        <f>(I29+H29)/G29*100</f>
        <v>6.666666666666667</v>
      </c>
    </row>
    <row r="30" spans="1:11" ht="51.75" customHeight="1">
      <c r="A30" s="36">
        <v>1517321</v>
      </c>
      <c r="B30" s="36">
        <v>7321</v>
      </c>
      <c r="C30" s="54">
        <v>443</v>
      </c>
      <c r="D30" s="13" t="s">
        <v>24</v>
      </c>
      <c r="E30" s="30" t="s">
        <v>50</v>
      </c>
      <c r="F30" s="19" t="s">
        <v>23</v>
      </c>
      <c r="G30" s="37">
        <v>30000000</v>
      </c>
      <c r="H30" s="37">
        <v>0</v>
      </c>
      <c r="I30" s="37">
        <f t="shared" ref="I30" si="3">500000+1500000</f>
        <v>2000000</v>
      </c>
      <c r="J30" s="38">
        <f>(I30+H30)/G30*100</f>
        <v>6.666666666666667</v>
      </c>
    </row>
    <row r="31" spans="1:11" ht="45" customHeight="1">
      <c r="A31" s="36">
        <v>1517321</v>
      </c>
      <c r="B31" s="36">
        <v>7321</v>
      </c>
      <c r="C31" s="54">
        <v>443</v>
      </c>
      <c r="D31" s="13" t="s">
        <v>24</v>
      </c>
      <c r="E31" s="30" t="s">
        <v>51</v>
      </c>
      <c r="F31" s="19" t="s">
        <v>23</v>
      </c>
      <c r="G31" s="37">
        <v>30000000</v>
      </c>
      <c r="H31" s="37">
        <v>0</v>
      </c>
      <c r="I31" s="37">
        <f>500000+1500000</f>
        <v>2000000</v>
      </c>
      <c r="J31" s="38">
        <f t="shared" ref="J31:J47" si="4">(I31+H31)/G31*100</f>
        <v>6.666666666666667</v>
      </c>
    </row>
    <row r="32" spans="1:11" ht="48.75" customHeight="1">
      <c r="A32" s="36">
        <v>1517321</v>
      </c>
      <c r="B32" s="36">
        <v>7321</v>
      </c>
      <c r="C32" s="54">
        <v>443</v>
      </c>
      <c r="D32" s="13" t="s">
        <v>24</v>
      </c>
      <c r="E32" s="30" t="s">
        <v>52</v>
      </c>
      <c r="F32" s="19" t="s">
        <v>23</v>
      </c>
      <c r="G32" s="37">
        <v>30000000</v>
      </c>
      <c r="H32" s="37">
        <v>0</v>
      </c>
      <c r="I32" s="37">
        <f>500000-400000+1600000</f>
        <v>1700000</v>
      </c>
      <c r="J32" s="38">
        <f t="shared" si="4"/>
        <v>5.6666666666666661</v>
      </c>
    </row>
    <row r="33" spans="1:10" ht="33.6" customHeight="1">
      <c r="A33" s="36">
        <v>1517321</v>
      </c>
      <c r="B33" s="36">
        <v>7321</v>
      </c>
      <c r="C33" s="54">
        <v>443</v>
      </c>
      <c r="D33" s="13" t="s">
        <v>24</v>
      </c>
      <c r="E33" s="30" t="s">
        <v>43</v>
      </c>
      <c r="F33" s="19" t="s">
        <v>22</v>
      </c>
      <c r="G33" s="37">
        <v>200000000</v>
      </c>
      <c r="H33" s="37">
        <v>0</v>
      </c>
      <c r="I33" s="37">
        <f>1000000-500000-490000</f>
        <v>10000</v>
      </c>
      <c r="J33" s="38">
        <v>1</v>
      </c>
    </row>
    <row r="34" spans="1:10" ht="35.450000000000003" customHeight="1">
      <c r="A34" s="36">
        <v>1517321</v>
      </c>
      <c r="B34" s="36">
        <v>7321</v>
      </c>
      <c r="C34" s="54">
        <v>443</v>
      </c>
      <c r="D34" s="13" t="s">
        <v>24</v>
      </c>
      <c r="E34" s="30" t="s">
        <v>42</v>
      </c>
      <c r="F34" s="19" t="s">
        <v>22</v>
      </c>
      <c r="G34" s="37">
        <v>300000000</v>
      </c>
      <c r="H34" s="37">
        <v>0</v>
      </c>
      <c r="I34" s="37">
        <f>1000000+6900000</f>
        <v>7900000</v>
      </c>
      <c r="J34" s="38">
        <v>3</v>
      </c>
    </row>
    <row r="35" spans="1:10" ht="44.25" customHeight="1">
      <c r="A35" s="36">
        <v>1517321</v>
      </c>
      <c r="B35" s="36">
        <v>7321</v>
      </c>
      <c r="C35" s="54">
        <v>443</v>
      </c>
      <c r="D35" s="40" t="s">
        <v>24</v>
      </c>
      <c r="E35" s="41" t="s">
        <v>53</v>
      </c>
      <c r="F35" s="19" t="s">
        <v>33</v>
      </c>
      <c r="G35" s="37">
        <v>49919287</v>
      </c>
      <c r="H35" s="37">
        <v>10730605</v>
      </c>
      <c r="I35" s="37">
        <v>1000000</v>
      </c>
      <c r="J35" s="38">
        <f t="shared" si="4"/>
        <v>23.499143727753964</v>
      </c>
    </row>
    <row r="36" spans="1:10" ht="44.25" customHeight="1">
      <c r="A36" s="36">
        <v>1517321</v>
      </c>
      <c r="B36" s="36">
        <v>7321</v>
      </c>
      <c r="C36" s="54">
        <v>443</v>
      </c>
      <c r="D36" s="40" t="s">
        <v>24</v>
      </c>
      <c r="E36" s="41" t="s">
        <v>54</v>
      </c>
      <c r="F36" s="19" t="s">
        <v>23</v>
      </c>
      <c r="G36" s="37">
        <v>13000000</v>
      </c>
      <c r="H36" s="37">
        <v>0</v>
      </c>
      <c r="I36" s="37">
        <v>7100000</v>
      </c>
      <c r="J36" s="38">
        <v>55</v>
      </c>
    </row>
    <row r="37" spans="1:10" ht="44.25" customHeight="1">
      <c r="A37" s="36">
        <v>1517322</v>
      </c>
      <c r="B37" s="36">
        <v>7322</v>
      </c>
      <c r="C37" s="54">
        <v>443</v>
      </c>
      <c r="D37" s="13" t="s">
        <v>13</v>
      </c>
      <c r="E37" s="45" t="s">
        <v>56</v>
      </c>
      <c r="F37" s="19" t="s">
        <v>12</v>
      </c>
      <c r="G37" s="37">
        <v>16366657</v>
      </c>
      <c r="H37" s="37">
        <v>15631720</v>
      </c>
      <c r="I37" s="37">
        <v>412440</v>
      </c>
      <c r="J37" s="38">
        <f t="shared" si="4"/>
        <v>98.02954873435668</v>
      </c>
    </row>
    <row r="38" spans="1:10" ht="51.75" customHeight="1">
      <c r="A38" s="36">
        <v>1517322</v>
      </c>
      <c r="B38" s="36">
        <v>7322</v>
      </c>
      <c r="C38" s="54">
        <v>443</v>
      </c>
      <c r="D38" s="13" t="s">
        <v>13</v>
      </c>
      <c r="E38" s="30" t="s">
        <v>57</v>
      </c>
      <c r="F38" s="19" t="s">
        <v>23</v>
      </c>
      <c r="G38" s="37">
        <v>3767483</v>
      </c>
      <c r="H38" s="37">
        <v>0</v>
      </c>
      <c r="I38" s="37">
        <f>1000000+4000000</f>
        <v>5000000</v>
      </c>
      <c r="J38" s="38">
        <v>100</v>
      </c>
    </row>
    <row r="39" spans="1:10" ht="33.6" customHeight="1">
      <c r="A39" s="36">
        <v>1517322</v>
      </c>
      <c r="B39" s="36">
        <v>7322</v>
      </c>
      <c r="C39" s="54">
        <v>443</v>
      </c>
      <c r="D39" s="40" t="s">
        <v>13</v>
      </c>
      <c r="E39" s="41" t="s">
        <v>41</v>
      </c>
      <c r="F39" s="33" t="s">
        <v>25</v>
      </c>
      <c r="G39" s="37">
        <v>453000000</v>
      </c>
      <c r="H39" s="37">
        <v>0</v>
      </c>
      <c r="I39" s="37">
        <v>4500000</v>
      </c>
      <c r="J39" s="38">
        <v>1</v>
      </c>
    </row>
    <row r="40" spans="1:10" ht="51.95" customHeight="1">
      <c r="A40" s="36">
        <v>1517325</v>
      </c>
      <c r="B40" s="36">
        <v>7325</v>
      </c>
      <c r="C40" s="54">
        <v>443</v>
      </c>
      <c r="D40" s="13" t="s">
        <v>27</v>
      </c>
      <c r="E40" s="14" t="s">
        <v>58</v>
      </c>
      <c r="F40" s="19" t="s">
        <v>28</v>
      </c>
      <c r="G40" s="37">
        <v>28050000</v>
      </c>
      <c r="H40" s="37">
        <v>0</v>
      </c>
      <c r="I40" s="37">
        <f>9400000-9000000</f>
        <v>400000</v>
      </c>
      <c r="J40" s="38">
        <f t="shared" si="4"/>
        <v>1.4260249554367201</v>
      </c>
    </row>
    <row r="41" spans="1:10" ht="47.25" customHeight="1">
      <c r="A41" s="36">
        <v>1517325</v>
      </c>
      <c r="B41" s="36">
        <v>7325</v>
      </c>
      <c r="C41" s="54">
        <v>443</v>
      </c>
      <c r="D41" s="13" t="s">
        <v>27</v>
      </c>
      <c r="E41" s="14" t="s">
        <v>59</v>
      </c>
      <c r="F41" s="19" t="s">
        <v>29</v>
      </c>
      <c r="G41" s="37">
        <v>9610925</v>
      </c>
      <c r="H41" s="37">
        <v>4071930</v>
      </c>
      <c r="I41" s="37">
        <f>10915942-1000000</f>
        <v>9915942</v>
      </c>
      <c r="J41" s="38">
        <v>100</v>
      </c>
    </row>
    <row r="42" spans="1:10" ht="37.15" customHeight="1">
      <c r="A42" s="36">
        <v>1517325</v>
      </c>
      <c r="B42" s="36">
        <v>7325</v>
      </c>
      <c r="C42" s="54">
        <v>443</v>
      </c>
      <c r="D42" s="13" t="s">
        <v>27</v>
      </c>
      <c r="E42" s="63" t="s">
        <v>71</v>
      </c>
      <c r="F42" s="19" t="s">
        <v>23</v>
      </c>
      <c r="G42" s="37">
        <v>5000000</v>
      </c>
      <c r="H42" s="37"/>
      <c r="I42" s="37">
        <v>500000</v>
      </c>
      <c r="J42" s="38">
        <f t="shared" si="4"/>
        <v>10</v>
      </c>
    </row>
    <row r="43" spans="1:10" ht="47.25" customHeight="1">
      <c r="A43" s="36">
        <v>1517330</v>
      </c>
      <c r="B43" s="36">
        <v>7330</v>
      </c>
      <c r="C43" s="54">
        <v>443</v>
      </c>
      <c r="D43" s="62" t="s">
        <v>30</v>
      </c>
      <c r="E43" s="30" t="s">
        <v>60</v>
      </c>
      <c r="F43" s="19" t="s">
        <v>31</v>
      </c>
      <c r="G43" s="38">
        <v>1570000</v>
      </c>
      <c r="H43" s="38">
        <v>726631</v>
      </c>
      <c r="I43" s="37">
        <f>1686740-250000</f>
        <v>1436740</v>
      </c>
      <c r="J43" s="38">
        <v>100</v>
      </c>
    </row>
    <row r="44" spans="1:10" ht="59.25" customHeight="1">
      <c r="A44" s="36">
        <v>1517330</v>
      </c>
      <c r="B44" s="36">
        <v>7330</v>
      </c>
      <c r="C44" s="64">
        <v>443</v>
      </c>
      <c r="D44" s="61" t="s">
        <v>30</v>
      </c>
      <c r="E44" s="61" t="s">
        <v>70</v>
      </c>
      <c r="F44" s="33" t="s">
        <v>23</v>
      </c>
      <c r="G44" s="38">
        <v>2500000</v>
      </c>
      <c r="H44" s="38">
        <v>0</v>
      </c>
      <c r="I44" s="37">
        <v>2500000</v>
      </c>
      <c r="J44" s="38">
        <f t="shared" si="4"/>
        <v>100</v>
      </c>
    </row>
    <row r="45" spans="1:10" ht="47.25" customHeight="1">
      <c r="A45" s="36">
        <v>1517330</v>
      </c>
      <c r="B45" s="36">
        <v>7330</v>
      </c>
      <c r="C45" s="64">
        <v>443</v>
      </c>
      <c r="D45" s="61" t="s">
        <v>30</v>
      </c>
      <c r="E45" s="61" t="s">
        <v>55</v>
      </c>
      <c r="F45" s="33" t="s">
        <v>23</v>
      </c>
      <c r="G45" s="38">
        <v>20305000</v>
      </c>
      <c r="H45" s="38">
        <v>0</v>
      </c>
      <c r="I45" s="37">
        <f>500000+250000</f>
        <v>750000</v>
      </c>
      <c r="J45" s="38">
        <v>4</v>
      </c>
    </row>
    <row r="46" spans="1:10" ht="45.75" customHeight="1">
      <c r="A46" s="36">
        <v>1517340</v>
      </c>
      <c r="B46" s="36">
        <v>7340</v>
      </c>
      <c r="C46" s="54">
        <v>443</v>
      </c>
      <c r="D46" s="46" t="s">
        <v>38</v>
      </c>
      <c r="E46" s="47" t="s">
        <v>61</v>
      </c>
      <c r="F46" s="33" t="s">
        <v>21</v>
      </c>
      <c r="G46" s="38">
        <v>300000000</v>
      </c>
      <c r="H46" s="38">
        <v>0</v>
      </c>
      <c r="I46" s="37">
        <v>1000000</v>
      </c>
      <c r="J46" s="38">
        <v>1</v>
      </c>
    </row>
    <row r="47" spans="1:10" ht="45.75" customHeight="1">
      <c r="A47" s="36">
        <v>1517340</v>
      </c>
      <c r="B47" s="36">
        <v>7340</v>
      </c>
      <c r="C47" s="54">
        <v>443</v>
      </c>
      <c r="D47" s="47" t="s">
        <v>38</v>
      </c>
      <c r="E47" s="35" t="s">
        <v>62</v>
      </c>
      <c r="F47" s="19" t="s">
        <v>26</v>
      </c>
      <c r="G47" s="38">
        <v>58760630</v>
      </c>
      <c r="H47" s="38">
        <v>957002</v>
      </c>
      <c r="I47" s="37">
        <v>400000</v>
      </c>
      <c r="J47" s="38">
        <f t="shared" si="4"/>
        <v>2.3093727892297955</v>
      </c>
    </row>
    <row r="48" spans="1:10">
      <c r="A48" s="3" t="s">
        <v>9</v>
      </c>
      <c r="B48" s="3" t="s">
        <v>9</v>
      </c>
      <c r="C48" s="34" t="s">
        <v>9</v>
      </c>
      <c r="D48" s="48" t="s">
        <v>10</v>
      </c>
      <c r="E48" s="49" t="s">
        <v>9</v>
      </c>
      <c r="F48" s="50" t="s">
        <v>9</v>
      </c>
      <c r="G48" s="24">
        <f>G7+G11+G16+G22</f>
        <v>2478771382</v>
      </c>
      <c r="H48" s="24">
        <f>H7+H16+H22</f>
        <v>51925232</v>
      </c>
      <c r="I48" s="24">
        <f>I7+I11+I16+I22</f>
        <v>95884862</v>
      </c>
      <c r="J48" s="51" t="s">
        <v>9</v>
      </c>
    </row>
    <row r="49" spans="7:7">
      <c r="G49" s="9"/>
    </row>
  </sheetData>
  <mergeCells count="4">
    <mergeCell ref="A2:J2"/>
    <mergeCell ref="A3:J3"/>
    <mergeCell ref="A4:B4"/>
    <mergeCell ref="I1:J1"/>
  </mergeCells>
  <printOptions horizontalCentered="1"/>
  <pageMargins left="0.39370078740157483" right="0.39370078740157483" top="0.35433070866141736" bottom="0.39370078740157483" header="0.31496062992125984" footer="0.31496062992125984"/>
  <pageSetup paperSize="9" scale="91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 1</vt:lpstr>
      <vt:lpstr>'Table 1'!Заголовки_для_печати</vt:lpstr>
      <vt:lpstr>'Table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s-fi-002  &gt;40B&gt;: 6.xls</dc:title>
  <dc:creator>user_452a</dc:creator>
  <cp:lastModifiedBy>User416b</cp:lastModifiedBy>
  <cp:lastPrinted>2023-11-13T12:50:05Z</cp:lastPrinted>
  <dcterms:created xsi:type="dcterms:W3CDTF">2022-09-08T20:49:49Z</dcterms:created>
  <dcterms:modified xsi:type="dcterms:W3CDTF">2023-11-13T12:50:08Z</dcterms:modified>
</cp:coreProperties>
</file>