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TDSheet!$A$1:$R$263</definedName>
  </definedNames>
  <calcPr calcId="145621" refMode="R1C1"/>
</workbook>
</file>

<file path=xl/calcChain.xml><?xml version="1.0" encoding="utf-8"?>
<calcChain xmlns="http://schemas.openxmlformats.org/spreadsheetml/2006/main">
  <c r="P152" i="1" l="1"/>
  <c r="P150" i="1"/>
  <c r="P105" i="1"/>
  <c r="P109" i="1" l="1"/>
  <c r="P89" i="1"/>
  <c r="P67" i="1"/>
  <c r="N55" i="1"/>
  <c r="L55" i="1"/>
  <c r="N59" i="1"/>
  <c r="L67" i="1" l="1"/>
  <c r="L74" i="1"/>
  <c r="L75" i="1"/>
  <c r="N72" i="1"/>
  <c r="N73" i="1"/>
  <c r="L73" i="1"/>
  <c r="L72" i="1" s="1"/>
  <c r="N66" i="1" l="1"/>
  <c r="P162" i="1" l="1"/>
  <c r="S88" i="1"/>
  <c r="P60" i="1"/>
  <c r="N58" i="1"/>
  <c r="P55" i="1" l="1"/>
  <c r="N67" i="1"/>
  <c r="P110" i="1"/>
  <c r="P108" i="1"/>
  <c r="P90" i="1"/>
  <c r="P88" i="1"/>
  <c r="L56" i="1"/>
  <c r="P113" i="1" l="1"/>
  <c r="P112" i="1"/>
  <c r="P111" i="1"/>
  <c r="P144" i="1" l="1"/>
  <c r="P143" i="1"/>
  <c r="P138" i="1"/>
  <c r="L63" i="1" l="1"/>
  <c r="L61" i="1"/>
  <c r="L60" i="1" s="1"/>
  <c r="P224" i="1" l="1"/>
  <c r="N65" i="1"/>
  <c r="N76" i="1" l="1"/>
  <c r="P59" i="1"/>
  <c r="P148" i="1" s="1"/>
  <c r="P158" i="1" l="1"/>
  <c r="P213" i="1"/>
  <c r="P65" i="1" l="1"/>
  <c r="P222" i="1" s="1"/>
  <c r="P214" i="1"/>
  <c r="P64" i="1"/>
  <c r="P211" i="1" s="1"/>
  <c r="P63" i="1"/>
  <c r="P56" i="1"/>
  <c r="P75" i="1"/>
  <c r="P74" i="1" s="1"/>
  <c r="P61" i="1"/>
  <c r="P168" i="1" s="1"/>
  <c r="P66" i="1"/>
  <c r="P231" i="1" s="1"/>
  <c r="P236" i="1" s="1"/>
  <c r="P57" i="1"/>
  <c r="P73" i="1"/>
  <c r="L62" i="1"/>
  <c r="L76" i="1"/>
  <c r="P76" i="1" s="1"/>
  <c r="P72" i="1"/>
  <c r="N62" i="1"/>
  <c r="P226" i="1" l="1"/>
  <c r="P217" i="1"/>
  <c r="P216" i="1"/>
  <c r="P62" i="1"/>
  <c r="P58" i="1"/>
  <c r="P157" i="1" s="1"/>
</calcChain>
</file>

<file path=xl/sharedStrings.xml><?xml version="1.0" encoding="utf-8"?>
<sst xmlns="http://schemas.openxmlformats.org/spreadsheetml/2006/main" count="503" uniqueCount="213">
  <si>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</si>
  <si>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</si>
  <si>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</si>
  <si>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</si>
  <si>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</si>
  <si>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</si>
  <si>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</si>
  <si>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</si>
  <si>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</si>
  <si>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</si>
  <si>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</si>
  <si>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</si>
  <si>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</si>
  <si>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</si>
  <si>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</si>
  <si>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</si>
  <si>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Розвиток дитячо-юнацького та резервного спорту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</si>
  <si>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</si>
  <si>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</si>
  <si>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</si>
  <si>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</si>
  <si>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</si>
  <si>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</si>
  <si>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</si>
  <si>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</si>
  <si>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</si>
  <si>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</si>
  <si>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</si>
  <si>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</si>
  <si>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</si>
  <si>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</si>
  <si>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</si>
  <si>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</si>
  <si>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</si>
  <si>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</si>
  <si>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</si>
  <si>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 xml:space="preserve">Підготовка спортивного резерву та підвищення рівня фізичної підготовленості дітей дитячо-юнацькими спортивними школами							</t>
  </si>
  <si>
    <t>Проведення капітального ремонту приміщень</t>
  </si>
  <si>
    <t>Забезпечення підготовки спортсменів вищих категорій школами вищої спортивної майстерності</t>
  </si>
  <si>
    <t xml:space="preserve">Підготовка спортивного резерву та спортсменів вищих категорій школами вищої спортивної майстерності				</t>
  </si>
  <si>
    <t>Здійснення заходів/реалізація проектів з енергозбереження</t>
  </si>
  <si>
    <t>Придбання обладнання та предметів довгострокового користування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</si>
  <si>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спрямування.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</si>
  <si>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</si>
  <si>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</si>
  <si>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</si>
  <si>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Міська програма "Фізична культура і спорт" на 2016-2018 роки</t>
  </si>
  <si>
    <t xml:space="preserve">        </t>
  </si>
  <si>
    <t>Фінансова підтримка дитячо-юнацьких спортивних шкіл фізкультурно-спортивних товариств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</si>
  <si>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</si>
  <si>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</si>
  <si>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</si>
  <si>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</si>
  <si>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</si>
  <si>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</si>
  <si>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од.</t>
  </si>
  <si>
    <t>звітність установ</t>
  </si>
  <si>
    <t xml:space="preserve">кількість комунальних  дитячо-юнацьких спортивних шкіл (КДЮСШ), видатки на утримання яких здійснюються з бюджету				</t>
  </si>
  <si>
    <t>тис.грн</t>
  </si>
  <si>
    <t>Кошторис</t>
  </si>
  <si>
    <t xml:space="preserve">обсяг витрат на утримання  комунальних  дитячо-юнацьких спортивних шкіл (КДЮСШ), видатки на утримання яких здійснюються з бюджету					</t>
  </si>
  <si>
    <t>шт.од</t>
  </si>
  <si>
    <t>штатний розпис</t>
  </si>
  <si>
    <t xml:space="preserve">кількість штатних працівників комунальної дитячо-юнацьої спортивної шкіли (КДЮСШ), видатки на утримання яких здійснюються з бюджету.																	</t>
  </si>
  <si>
    <t xml:space="preserve"> у тому числі тренерів (ДЮСШ)																		</t>
  </si>
  <si>
    <t xml:space="preserve"> у тому числі тренерів(СДЮСШОР)																				</t>
  </si>
  <si>
    <t xml:space="preserve"> у тому числі тренерів (КДЮСШ)																				</t>
  </si>
  <si>
    <t>продукту</t>
  </si>
  <si>
    <t>осіб</t>
  </si>
  <si>
    <t xml:space="preserve">середньорічна кількість учнів комунальної дитячо-юнацької спортивної шкіли (КДЮСШ), видатки на утримання яких здійснюються з бюджету.								</t>
  </si>
  <si>
    <t>кількість учнів комунальної дитячо-юнацької спортивної шкіли, (КДЮСШ) видатки на утримання яких здійснюються з бюджету, що взяли участь у регіональних спортивних змаганнях.</t>
  </si>
  <si>
    <t xml:space="preserve">кількість придбаного малоцінного спортивного обладнання та  інвентарю для комунальної  дитячо-юнацької спортивної шкіли (КДЮСШ)					</t>
  </si>
  <si>
    <t>ефективності</t>
  </si>
  <si>
    <t>грн</t>
  </si>
  <si>
    <t>розрахунок</t>
  </si>
  <si>
    <t xml:space="preserve">середні витрати на утримання однієї  комунальної дитячо-юнацької спортивної школи (КДЮСШ), видатки на утримання якої здійснюються з бюджету, з розрахунку на одного працівника	</t>
  </si>
  <si>
    <t xml:space="preserve">середньомісячна заробітна плата працівника дитячо-юнацької спортивної школи (ДЮСШ), видатки на утримання якої здійснюються з бюджету.					</t>
  </si>
  <si>
    <t xml:space="preserve">середньомісячна заробітна плата працівника спеціалізованої дитячо-юнацької спортивної школи (СДЮСШОР), видатки на утримання якої здійснюються з бюджету	</t>
  </si>
  <si>
    <t xml:space="preserve">середні витрати на навчально-тренувальну роботу у комунальних дитячо-юнацьких спортивних школах (ДЮСШ), видатки на утримання яких здійснюються з бюджету, у розрахунку на одного учня	</t>
  </si>
  <si>
    <t xml:space="preserve">середні витрати на навчально-тренувальну роботу у комунальних дитячо-юнацьких спортивних школах (СДЮСШОР), видатки на утримання яких здійснюються з бюджету, у розрахунку на одного учня	</t>
  </si>
  <si>
    <t xml:space="preserve">середні витрати на навчально-тренувальну роботу у комунальних дитячо-юнацьких спортивних школах (КДЮСШ), видатки на утримання яких здійснюються з бюджету, у розрахунку на одного учня	</t>
  </si>
  <si>
    <t xml:space="preserve">середні витрати на забезпечення участі одного учня комунальних дитячо-юнацьких спортивних шкіл, видатки на утримання яких здійснюються з бюджету (СДЮШОР), у регіональних спортивних змаганнях	</t>
  </si>
  <si>
    <t xml:space="preserve"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(ДЮСШ), у регіональних спортивних змаганнях	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</si>
  <si>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 КДЮСШР), у регіональних спортивних змаганнях</t>
  </si>
  <si>
    <t>середня вартість  одиниці придбаного  малоцінного спортивного обладнання  та інвентарю для  комунальної дитячо-юнацької спортивної шкіли(КДЮСШ)</t>
  </si>
  <si>
    <t>якості</t>
  </si>
  <si>
    <t>кількість підготовлених у комунальні  дитячо-юнацькі спортивні школі (КДЮСШ), видатки на утримання яких здійснюються з бюджету, кандидатів у майстри спорту України</t>
  </si>
  <si>
    <t>кількість учнів комунальні дитячо-юнацькі спортивні школі (КДЮСШ), видатки на утримання яких здійснюються з бюджету,  які здобули призові місця в регіональних спортивних змаганнях</t>
  </si>
  <si>
    <t xml:space="preserve">динаміка** кількості учнів комунальних дитячо-юнацьких спортивних шкіл (ДЮСШ), видатки на утримання яких здійснюються з бюджету, порівняно з минулим роком	</t>
  </si>
  <si>
    <t>%</t>
  </si>
  <si>
    <t>динаміка** кількості учнів комунальних дитячо-юнацьких спортивних шкіл (КДЮСШ), видатки на утримання яких здійснюються з бюджету , порівняно з минулим роком</t>
  </si>
  <si>
    <t>динаміка** кількості учнів комунальних дитячо-юнацьких спортивних шкіл (СДЮСШОР), видатки на утримання яких здійснюються з бюджету , порівняно з минулим роком</t>
  </si>
  <si>
    <t>обсяг видатків</t>
  </si>
  <si>
    <t xml:space="preserve">кількість заходів з енергозбереження	</t>
  </si>
  <si>
    <t>Площа приміщень, які планується утеплити</t>
  </si>
  <si>
    <t>м²</t>
  </si>
  <si>
    <t>середні витрати на проведення одного заходу з енергосбереження</t>
  </si>
  <si>
    <t>середні витрати на утеплення одного квадратного метра приміщення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</si>
  <si>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</si>
  <si>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кількість дитячо-юнацьких спортивних шкіл фізкультурно-спортивних товариств, яким надається фінансова підтримка з бюджету, в розрізі їх видів (ДЮСШ)</t>
  </si>
  <si>
    <t>обсяг витрат на фінансову підтримку дитячо-юнацьких спортивних шкіл фізкультурно-спортивних товариств в розрізі їх видів (ДЮСШ)</t>
  </si>
  <si>
    <t>у тому числі</t>
  </si>
  <si>
    <t>-</t>
  </si>
  <si>
    <t>обсяг витрат на заробітну плату дитячо-юнацьких спортивних шкіл фізкультурно-спортивних товариств в розрізі їх видів (ДЮСШ)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</si>
  <si>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бюджету, в розрізі їх видів (ДЮСШ), у регіональних спортивних змаганнях</t>
  </si>
  <si>
    <t>у т.ч. тренерів (ДЮСШ)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</si>
  <si>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бюджету, у розрізі їх видів (ДЮСШ),  кандидатів у майстри спорту України</t>
  </si>
  <si>
    <t>кількість шкіл вищої спортивної майстерності (ШВСМ)</t>
  </si>
  <si>
    <t xml:space="preserve">кількість штатних працівників (ШВСМ) </t>
  </si>
  <si>
    <t>середньорічна кількість учнів ШВСМ постійного/змінного складу</t>
  </si>
  <si>
    <t>кількість навчально-тренувальних зборів</t>
  </si>
  <si>
    <t>кількість людино-днів проведених у ШВСМ навчально-тренувальних зборів</t>
  </si>
  <si>
    <t>кількість придбаного малоцінного спортивного обладнання та інвентарю для ШВСМ</t>
  </si>
  <si>
    <t>середні витрати на проведення ШВСМ одного людино-дня навчально-тренувальних зборів</t>
  </si>
  <si>
    <t>середня вартість одиниці придбаного малоцінного спортивного обладнання та інвентарю для ШВСМ</t>
  </si>
  <si>
    <t xml:space="preserve">кількість підготовлених у ШВСМ майстрів спорту України </t>
  </si>
  <si>
    <t>Кількість підготовлених в ШВСМ кандидатів у  майстри спорту України</t>
  </si>
  <si>
    <t>Кількість підготовлених в ШВСМ майстрів спорту  міждународного класу України</t>
  </si>
  <si>
    <t>Кількість підготовлених в ШВСМ членів збірних команд  України</t>
  </si>
  <si>
    <t>Кількість підготовлених в ШВСМ кандидатів до складу збірних команд України протягом року</t>
  </si>
  <si>
    <t>Обсяги видатків</t>
  </si>
  <si>
    <t>кількість заходів з енергозбереження</t>
  </si>
  <si>
    <t>площа приміщень, яку планується утеплити</t>
  </si>
  <si>
    <t>середні витрати на придбання і встановлення одиниці обладнання</t>
  </si>
  <si>
    <t>середні витрати на утеплення 1 кв.м. приміщення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</si>
  <si>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</si>
  <si>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</si>
  <si>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</si>
  <si>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Економія коштів на рік, що виникла за результатами впровадження в експлуатацію придбаного обладнання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</si>
  <si>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</si>
  <si>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</si>
  <si>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</si>
  <si>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</si>
  <si>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</si>
  <si>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</si>
  <si>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</si>
  <si>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</si>
  <si>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</si>
  <si>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</si>
  <si>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</si>
  <si>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</si>
  <si>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</si>
  <si>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</si>
  <si>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</si>
  <si>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</si>
  <si>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</si>
  <si>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</si>
  <si>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 xml:space="preserve"> ПОГОДЖЕНО: </t>
  </si>
  <si>
    <t>Заступник міського голови-директор департаменту фінансів Миколаївської міської ради</t>
  </si>
  <si>
    <t>В.І. Бондаренко</t>
  </si>
  <si>
    <t>Обсяг витрат на придбання і предметів довгострокового киристування</t>
  </si>
  <si>
    <t>тис.грн.</t>
  </si>
  <si>
    <t>Кількість одиниць придбання обладнання</t>
  </si>
  <si>
    <t>Середні витрати на одиницю придбання обладнання</t>
  </si>
  <si>
    <t>Проведення капітального ремонту приміщення</t>
  </si>
  <si>
    <t>обсяги видатків</t>
  </si>
  <si>
    <t>кількість об'єкта, що потребують капітального ремонту</t>
  </si>
  <si>
    <t>Створення необхідних умов для гармонічного виховання,фізичного розвитку,повноцінного оздоровлення ,змістовного відпочинку і дозвілля дітей та молоді,самореалізації,набуття навичок здорового способу життя,підготовки спортсменів для резервного спорту.</t>
  </si>
  <si>
    <t>Здійснення заходів з енергозбереження</t>
  </si>
  <si>
    <t>Утримання та навчально-тренувальна робота комунальних дитячо-юнацьких спортивних шкіл</t>
  </si>
  <si>
    <t>Кількість всеукраїнських змагань, у яких учні ШВСМ беруть участь</t>
  </si>
  <si>
    <t>кількість людино-днів участі у ШВСМ у всеукраїнських змагань</t>
  </si>
  <si>
    <t>грн.</t>
  </si>
  <si>
    <t xml:space="preserve">кількість комунальних дитячо-юнацьких спортивних шкіл (ДЮСШ), видатки на утримання яких здійснюються з бюджету					</t>
  </si>
  <si>
    <t>обсяг витрат на утримання комунальних  дитячо-юнацьких спортивних шкіл (ДЮСШ), видатки на утримання яких здійснюються з бюджету</t>
  </si>
  <si>
    <t xml:space="preserve">кількість штатних працівників комунальних  дитячо-юнацьких спортивних шкіл (ДЮСШ), видатки на утримання яких здійснюються з бюджету.												</t>
  </si>
  <si>
    <t xml:space="preserve">кількість комунальних спеціалізірованих  дитячо-юнацьких спортивних шкіл (СДЮСШОР), видатки на утримання яких здійснюються з бюджету						</t>
  </si>
  <si>
    <t xml:space="preserve">обсяг витрат на утримання комунальних спеціалізованих дитячо-юнацьких спортивних шкіл(СДЮСШОР), видатки на утримання яких здійснюються з бюджету	</t>
  </si>
  <si>
    <t xml:space="preserve">кількість штатних працівників комунальних спеціалізованих дитячо-юнацьких спортивних шкіл (СДЮСШОР), видатки на утримання яких здійснюються з бюджету.														</t>
  </si>
  <si>
    <t xml:space="preserve">середньорічна кількість учнів комунальних  дитячо-юнацьких спортивних шкіл(ДЮСШ) видатки на утримання яких здійснюються з бюджету.				</t>
  </si>
  <si>
    <t xml:space="preserve">середньорічна кількість учнів комунальних спеціалізованих дитячо-юнацьких спортивних шкіл (СДЮСЩОР), видатки на утримання яких здійснюються з бюджету.					</t>
  </si>
  <si>
    <t xml:space="preserve">кількість учнів комунальних  дитячо-юнацьких спортивних шкіл,(ДЮСШ) видатки на утримання яких здійснюються з бюджету, що взяли участь у регіональних спортивних змаганнях.				</t>
  </si>
  <si>
    <t xml:space="preserve">кількість учнів комунальних спеціалізованих  дитячо-юнацьких спортивних шкіл,(СДЮСШОР) видатки на утримання яких здійснюються з бюджету, що взяли участь у регіональних спортивних змаганнях.	</t>
  </si>
  <si>
    <t xml:space="preserve">кількість придбаного малоцінного спортивного обладнання та  інвентарю для комунальних спеціалізованих дитячо-юнацьких спортивних шкіл (СДЮСШОР)					</t>
  </si>
  <si>
    <t>кількість придбаного малоцінного спортивного обладнання та  інвентарю для комунальних дитячо-юнацьких спортивних шкіл (ДЮСШ)</t>
  </si>
  <si>
    <t xml:space="preserve">середні витрати на утримання однієї комунальної дитячо-юнацької спортивної школи (ДЮСШ), видатки на утримання якої здійснюються з бюджету, з розрахунку на одного працівника					</t>
  </si>
  <si>
    <t xml:space="preserve">середні витрати на утримання однієї комунальної  спеціалізованої дитячо-юнацької спортивної школи (СДЮСШОР), видатки на утримання якої здійснюються з бюджету, з розрахунку на одного працівника					</t>
  </si>
  <si>
    <t>середньомісячна заробітна плата працівника  дитячо-юнацької спортивної школи (КДЮСШ), видатки на утримання якої здійснюються з бюджету</t>
  </si>
  <si>
    <t xml:space="preserve">середня вартість  одиниці придбаного  малоцінного спортивного обладнання  та інвентарю для комунальної дитячо-юнацьких спортивних шкіл(ДЮСШ)	</t>
  </si>
  <si>
    <t>середня вартість  одиниці придбаного  малоцінного спортивного обладнання  та інвентарю для комунальної  спеціалізованих дитячо-юнацьких спортивних шкіл(СДЮСШОР)</t>
  </si>
  <si>
    <t xml:space="preserve">кількість підготовлених у комунальних дитячо-юнацьких спортивних школах (ДЮСШ), видатки на утримання яких здійснюються з бюджету, майстрів спорту України </t>
  </si>
  <si>
    <t>кількість підготовлених у комунальних  дитячо-юнацькі спортивні школі (КДЮСШ), видатки на утримання яких здійснюються з бюджету, майстрів спорту України</t>
  </si>
  <si>
    <t>кількість підготовлених у  комунальних спеціалізованих  дитячо-юнацьких спортивних школах (СДЮСШОР), видатки на утримання яких здійснюються з бюджету, майстрів спорту України</t>
  </si>
  <si>
    <t>кількість підготовлених у  комунальних  дитячо-юнацьких спортивних школах (ДЮСШ), видатки на утримання яких здійснюються з бюджету, кандидатів у  майстри спорту України</t>
  </si>
  <si>
    <t>кількість підготовлених у комунальних спеціалізованих  дитячо-юнацьких спортивних школах (СДЮСШОР), видатки на утримання яких здійснюються з бюджету,  кандидатів у майстри спорту України</t>
  </si>
  <si>
    <t>кількість учнів комунальних  дитячо-юнацьких спортивних шкіл (ДЮСШ), видатки на утримання яких здійснюються з бюджету,  які здобули призові місця в регіональних спортивних змаганнях</t>
  </si>
  <si>
    <t xml:space="preserve">кількість учнів комунальних  спеціалізованих дитячо-юнацьких спортивних шкіл (СДЮСШОР), видатки на утримання яких здійснюються з бюджету,  які здобули призові місця в регіональних спортивних змаганнях					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</si>
  <si>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(ДЮСШ)</t>
  </si>
  <si>
    <t xml:space="preserve">кількість учнів дитячо-юнацьких спортивних шкіл фізкультурно-спортивних товариств, яким надається фінансова підтримка з бюджету (ДЮСШ), що  взяли участь у регіональних спортивних змаганнях 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</si>
  <si>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(ДЮСШ), з розрахунку на одного працівника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</si>
  <si>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(ДЮСШ)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</si>
  <si>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(ДЮСШ), майстрів спорту України</t>
  </si>
  <si>
    <t>кількість учнів  дитячо-юнацьких спортивних шкіл фізкультурно-спортивних товариств, яким надається фінансова підтримка з бюджету (ДЮСШ), які здобули призові місця в регіональних спортивних змаганнях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</si>
  <si>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(ДЮСШ), порівняно з минулим роком</t>
  </si>
  <si>
    <t>середні витрати на забезпечення одного людино-дня для участі учнів ШВСМ у всеукраїнських змагань</t>
  </si>
  <si>
    <t>Розпорядження Миколаївського міського голови від 24.04.2017 № 116-р "Про внесення змін до розпису міського бюджету міста Миколаєва на 2017 рік "</t>
  </si>
  <si>
    <t>Розпорядження Миколаївського міського голови від 04.05.2017 № 129-р "Про внесення змін до розпису міського бюджету міста Миколаєва на 2017 рік "</t>
  </si>
  <si>
    <t>Розпорядження Миколаївського міського голови від 26.05.2017 № 141-р "Про внесення змін до розпису міського бюджету міста Миколаєва на 2017 рік "</t>
  </si>
  <si>
    <t>Конституція України (Закон 28.06.1996 року № 254/96) із змінами             
Бюджетний кодекс України (Закон від 8 липня 2010 року  № 2546-УІ) зі змінами                                                                                                                                                                                                                 
Закон України  Про фізичну культуру і спорт № 770-ХХУ від 18.06.1999р.                                              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             
Рішення Миколаївської міської ради від 23 груня 2016 року №13/26 "Про міський бюджетміста Миколаєва на 2017 рік"
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спорту"на 2016-2018 роки"
 Закон України "Про Державний бюджет України на 2017 рік" від 22.12.2016 №1801-VIII                                                                                                                                                                                              
Розпорядження Миколаївського міського голови від 27.03.2017 №74р "Про внесення змін до розпису міського бюджету міста Миколаєва на 2017 рік "</t>
  </si>
  <si>
    <t>Рішення Миколаївської міської ради від 31 травня 2017 №21/9 "Про внесення змін до рішення міської ради від 23.12.2016 №13/26 "Про міський бюджет міста Миколаєва на 2017 рік</t>
  </si>
  <si>
    <t>Розпорядження Миколаївського міського голови від 20.06.2017 № 165-р "Про внесення змін до розпису міського бюджету міста Миколаєва на 2017 рік,у зв'язку зі зміною обсягів міжбюджетних трансфертів з інших бюджетів "</t>
  </si>
  <si>
    <t>Розпорядження Миколаївського міського голови від 20.06.2017 № 166 "Про внесення змін до розпису міського бюджету міста Миколаєва на 2017 рік "</t>
  </si>
  <si>
    <t>Розпорядження Миколаївського міського голови від 09.08.2017 № 236р "Про внесення змін до розпису міського бюджету міста Миколаєва на 2017 рік " у зв'язку зі зміною обсягів міжбюджетних трансфертів з інших бюджетів "</t>
  </si>
  <si>
    <t>кількість придбаного малоцінного спортивного обладнання та інвентарю для  дитячо-юнацьких спортивних шкіл фізкультурно-спортивних товариств, яким надається фінансова підтримка з бюджету (ДЮСШ)</t>
  </si>
  <si>
    <t>середня вартість одиниці придбаного малоцінного спортивного обладнання та інвентарю для  дитячо-юнацьких спортивних шкіл фізкультурно-спортивних товариств, яким надається фінансова підтримка з бюджету(ДЮСШ)</t>
  </si>
  <si>
    <t>Рішення Миколаївської міської ради №24/14 від 13 вересня 2017 року "Про внесення змін до рішення міської ради від 23.12.2016  №13/26"Про міський бюджет міста Миколаєва на 2017 рік"</t>
  </si>
  <si>
    <t>Начальник  управління</t>
  </si>
  <si>
    <t>О.В.Машкін</t>
  </si>
  <si>
    <t>Рішення виконавчого комітету Миколаївської міської ради від 04 жовтня 2017 року  № 828 "Про перерозподіл видатків на 2017 рік управлінню у справах фізичної культури і спорту Миколаївської міської ради у межах загального обсягу бюджетних призначень"</t>
  </si>
  <si>
    <t xml:space="preserve">обсяг витрат на навчально-тренувальні збори </t>
  </si>
  <si>
    <t>Розпорядження Миколаївського міського голови №338р від 27 жовтня 2017 року "Про внесення змін до розпису міського бюджету міста Миколаєва на 2017 рік, у зв'язку зі зміною обсягів міжбюджетних трансфертів з інших бюджетів"</t>
  </si>
  <si>
    <t>Обсяг бюджетних призначень/бюджетних асигнувань  -  84440,486 тис.гривень, у тому числі загального фонду -  58668,654тис.гривень та спеціального фонду - 25771,832 тис.гривень</t>
  </si>
  <si>
    <t xml:space="preserve">Департамент фінансів Миколаївської міської ради
     02.11.2017	                             № 109 /			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</si>
</sst>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000&quot;    &quot;"/>
    <numFmt numFmtId="165" formatCode="0.000"/>
    <numFmt numFmtId="166" formatCode="0&quot;     &quot;"/>
  </numFmts>
  <fonts count="18" x14ac:knownFonts="1">
    <font>
      <sz val="8"/>
      <name val="Arial"/>
      <family val="2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i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left"/>
    </xf>
    <xf numFmtId="164" fontId="6" fillId="2" borderId="4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4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right" vertical="center"/>
    </xf>
    <xf numFmtId="0" fontId="11" fillId="0" borderId="8" xfId="0" applyNumberFormat="1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vertical="center" wrapText="1"/>
    </xf>
    <xf numFmtId="165" fontId="8" fillId="0" borderId="8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3" borderId="0" xfId="0" applyFill="1"/>
    <xf numFmtId="1" fontId="8" fillId="3" borderId="4" xfId="0" applyNumberFormat="1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5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3" borderId="7" xfId="0" applyNumberFormat="1" applyFont="1" applyFill="1" applyBorder="1" applyAlignment="1">
      <alignment horizontal="right" vertical="center"/>
    </xf>
    <xf numFmtId="0" fontId="0" fillId="3" borderId="8" xfId="0" applyNumberFormat="1" applyFont="1" applyFill="1" applyBorder="1" applyAlignment="1">
      <alignment horizontal="left" vertical="center"/>
    </xf>
    <xf numFmtId="0" fontId="0" fillId="3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ill="1" applyBorder="1" applyAlignment="1">
      <alignment horizontal="left" vertical="center" wrapText="1"/>
    </xf>
    <xf numFmtId="1" fontId="0" fillId="3" borderId="7" xfId="0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3" borderId="8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165" fontId="0" fillId="3" borderId="0" xfId="0" applyNumberFormat="1" applyFill="1"/>
    <xf numFmtId="165" fontId="0" fillId="5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7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8" xfId="0" applyNumberFormat="1" applyBorder="1" applyAlignment="1">
      <alignment horizontal="lef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right" vertical="center" wrapText="1"/>
    </xf>
    <xf numFmtId="165" fontId="12" fillId="3" borderId="4" xfId="0" applyNumberFormat="1" applyFont="1" applyFill="1" applyBorder="1" applyAlignment="1">
      <alignment horizontal="right" vertical="center" wrapText="1"/>
    </xf>
    <xf numFmtId="1" fontId="0" fillId="3" borderId="4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165" fontId="0" fillId="3" borderId="7" xfId="0" applyNumberFormat="1" applyFont="1" applyFill="1" applyBorder="1" applyAlignment="1">
      <alignment horizontal="right" vertical="center" wrapText="1"/>
    </xf>
    <xf numFmtId="0" fontId="0" fillId="3" borderId="7" xfId="0" applyNumberFormat="1" applyFill="1" applyBorder="1" applyAlignment="1">
      <alignment horizontal="left" vertical="center" wrapText="1"/>
    </xf>
    <xf numFmtId="0" fontId="0" fillId="4" borderId="7" xfId="0" applyNumberFormat="1" applyFont="1" applyFill="1" applyBorder="1" applyAlignment="1">
      <alignment horizontal="right" vertical="center" wrapText="1"/>
    </xf>
    <xf numFmtId="165" fontId="0" fillId="4" borderId="7" xfId="0" applyNumberFormat="1" applyFont="1" applyFill="1" applyBorder="1" applyAlignment="1">
      <alignment horizontal="right" vertical="center" wrapText="1"/>
    </xf>
    <xf numFmtId="165" fontId="12" fillId="4" borderId="4" xfId="0" applyNumberFormat="1" applyFont="1" applyFill="1" applyBorder="1" applyAlignment="1">
      <alignment horizontal="right" vertical="center" wrapText="1"/>
    </xf>
    <xf numFmtId="1" fontId="6" fillId="3" borderId="27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righ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6" fillId="3" borderId="7" xfId="0" applyNumberFormat="1" applyFont="1" applyFill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165" fontId="0" fillId="3" borderId="4" xfId="0" applyNumberFormat="1" applyFont="1" applyFill="1" applyBorder="1" applyAlignment="1">
      <alignment horizontal="right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165" fontId="15" fillId="0" borderId="7" xfId="0" applyNumberFormat="1" applyFont="1" applyFill="1" applyBorder="1" applyAlignment="1">
      <alignment horizontal="right" vertical="center" wrapText="1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right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165" fontId="15" fillId="3" borderId="7" xfId="0" applyNumberFormat="1" applyFont="1" applyFill="1" applyBorder="1" applyAlignment="1">
      <alignment horizontal="right" vertical="center" wrapText="1"/>
    </xf>
    <xf numFmtId="0" fontId="15" fillId="3" borderId="7" xfId="0" applyNumberFormat="1" applyFont="1" applyFill="1" applyBorder="1" applyAlignment="1">
      <alignment horizontal="right" vertical="center" wrapText="1"/>
    </xf>
    <xf numFmtId="165" fontId="15" fillId="3" borderId="4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2" fontId="0" fillId="3" borderId="7" xfId="0" applyNumberFormat="1" applyFont="1" applyFill="1" applyBorder="1" applyAlignment="1">
      <alignment horizontal="right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0" fontId="6" fillId="3" borderId="24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165" fontId="8" fillId="3" borderId="4" xfId="0" applyNumberFormat="1" applyFont="1" applyFill="1" applyBorder="1" applyAlignment="1">
      <alignment horizontal="right" vertical="center" wrapText="1"/>
    </xf>
    <xf numFmtId="165" fontId="8" fillId="4" borderId="4" xfId="0" applyNumberFormat="1" applyFont="1" applyFill="1" applyBorder="1" applyAlignment="1">
      <alignment horizontal="right" vertical="center" wrapText="1"/>
    </xf>
    <xf numFmtId="0" fontId="8" fillId="0" borderId="4" xfId="0" applyNumberFormat="1" applyFont="1" applyBorder="1" applyAlignment="1">
      <alignment horizontal="right" vertical="center" wrapText="1"/>
    </xf>
    <xf numFmtId="0" fontId="11" fillId="0" borderId="4" xfId="0" applyNumberFormat="1" applyFont="1" applyBorder="1" applyAlignment="1">
      <alignment horizontal="left" wrapText="1"/>
    </xf>
    <xf numFmtId="1" fontId="6" fillId="0" borderId="7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left" wrapText="1"/>
    </xf>
    <xf numFmtId="0" fontId="6" fillId="0" borderId="10" xfId="0" applyNumberFormat="1" applyFont="1" applyBorder="1" applyAlignment="1">
      <alignment horizontal="left" wrapText="1"/>
    </xf>
    <xf numFmtId="0" fontId="6" fillId="0" borderId="8" xfId="0" applyNumberFormat="1" applyFont="1" applyBorder="1" applyAlignment="1">
      <alignment horizontal="left" wrapText="1"/>
    </xf>
    <xf numFmtId="0" fontId="0" fillId="3" borderId="10" xfId="0" applyNumberFormat="1" applyFill="1" applyBorder="1" applyAlignment="1">
      <alignment horizontal="left" vertical="center" wrapText="1"/>
    </xf>
    <xf numFmtId="0" fontId="0" fillId="3" borderId="8" xfId="0" applyNumberForma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left" vertical="center" wrapText="1"/>
    </xf>
    <xf numFmtId="165" fontId="8" fillId="3" borderId="7" xfId="0" applyNumberFormat="1" applyFont="1" applyFill="1" applyBorder="1" applyAlignment="1">
      <alignment horizontal="right" vertical="center" wrapText="1"/>
    </xf>
    <xf numFmtId="165" fontId="8" fillId="3" borderId="8" xfId="0" applyNumberFormat="1" applyFont="1" applyFill="1" applyBorder="1" applyAlignment="1">
      <alignment horizontal="right" vertical="center" wrapText="1"/>
    </xf>
    <xf numFmtId="0" fontId="8" fillId="3" borderId="10" xfId="0" applyNumberFormat="1" applyFont="1" applyFill="1" applyBorder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1" fontId="8" fillId="0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/>
    </xf>
    <xf numFmtId="165" fontId="8" fillId="0" borderId="4" xfId="0" applyNumberFormat="1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left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7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left" wrapText="1"/>
    </xf>
    <xf numFmtId="165" fontId="12" fillId="3" borderId="4" xfId="0" applyNumberFormat="1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left" wrapText="1"/>
    </xf>
    <xf numFmtId="165" fontId="12" fillId="0" borderId="4" xfId="0" applyNumberFormat="1" applyFont="1" applyFill="1" applyBorder="1" applyAlignment="1">
      <alignment horizontal="right"/>
    </xf>
    <xf numFmtId="165" fontId="8" fillId="4" borderId="7" xfId="0" applyNumberFormat="1" applyFont="1" applyFill="1" applyBorder="1" applyAlignment="1">
      <alignment horizontal="right" vertical="center" wrapText="1"/>
    </xf>
    <xf numFmtId="165" fontId="8" fillId="4" borderId="8" xfId="0" applyNumberFormat="1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165" fontId="12" fillId="4" borderId="7" xfId="0" applyNumberFormat="1" applyFont="1" applyFill="1" applyBorder="1" applyAlignment="1">
      <alignment horizontal="right"/>
    </xf>
    <xf numFmtId="165" fontId="12" fillId="4" borderId="8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NumberFormat="1" applyBorder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17" xfId="0" applyFont="1" applyBorder="1" applyAlignment="1">
      <alignment horizontal="left"/>
    </xf>
    <xf numFmtId="0" fontId="6" fillId="0" borderId="18" xfId="0" applyNumberFormat="1" applyFont="1" applyBorder="1" applyAlignment="1">
      <alignment horizontal="center"/>
    </xf>
    <xf numFmtId="44" fontId="0" fillId="0" borderId="0" xfId="1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263"/>
  <sheetViews>
    <sheetView tabSelected="1" zoomScaleNormal="100" zoomScaleSheetLayoutView="100" workbookViewId="0">
      <selection activeCell="B41" sqref="B41:Q41"/>
    </sheetView>
  </sheetViews>
  <sheetFormatPr defaultColWidth="10.6640625" defaultRowHeight="11.25" x14ac:dyDescent="0.2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 x14ac:dyDescent="0.2">
      <c r="Q1" s="2" t="s">
        <v>0</v>
      </c>
    </row>
    <row r="2" spans="1:17" s="1" customFormat="1" ht="12.75" customHeight="1" x14ac:dyDescent="0.2">
      <c r="Q2" s="2" t="s">
        <v>1</v>
      </c>
    </row>
    <row r="3" spans="1:17" s="1" customFormat="1" ht="12.75" customHeight="1" x14ac:dyDescent="0.2"/>
    <row r="4" spans="1:17" s="1" customFormat="1" ht="12.75" customHeight="1" x14ac:dyDescent="0.2">
      <c r="M4" s="3" t="s">
        <v>2</v>
      </c>
    </row>
    <row r="6" spans="1:17" ht="12.75" customHeight="1" x14ac:dyDescent="0.2">
      <c r="A6"/>
      <c r="B6"/>
      <c r="C6"/>
      <c r="D6"/>
      <c r="E6"/>
      <c r="F6"/>
      <c r="G6"/>
      <c r="H6"/>
      <c r="I6"/>
      <c r="J6"/>
      <c r="K6"/>
      <c r="L6"/>
      <c r="M6" s="148" t="s">
        <v>3</v>
      </c>
      <c r="N6" s="148"/>
      <c r="O6" s="148"/>
      <c r="P6" s="148"/>
      <c r="Q6" s="148"/>
    </row>
    <row r="7" spans="1:17" ht="24.75" customHeight="1" x14ac:dyDescent="0.2">
      <c r="A7"/>
      <c r="B7"/>
      <c r="C7"/>
      <c r="D7"/>
      <c r="E7"/>
      <c r="F7"/>
      <c r="G7"/>
      <c r="H7"/>
      <c r="I7"/>
      <c r="J7"/>
      <c r="K7"/>
      <c r="L7"/>
      <c r="M7" s="149" t="s">
        <v>4</v>
      </c>
      <c r="N7" s="149"/>
      <c r="O7" s="149"/>
      <c r="P7" s="149"/>
      <c r="Q7" s="149"/>
    </row>
    <row r="9" spans="1:17" ht="12.75" customHeight="1" x14ac:dyDescent="0.2">
      <c r="A9"/>
      <c r="B9"/>
      <c r="C9"/>
      <c r="D9"/>
      <c r="E9"/>
      <c r="F9"/>
      <c r="G9"/>
      <c r="H9"/>
      <c r="I9"/>
      <c r="J9"/>
      <c r="K9"/>
      <c r="L9"/>
      <c r="M9" s="148" t="s">
        <v>5</v>
      </c>
      <c r="N9" s="148"/>
      <c r="O9" s="148"/>
      <c r="P9" s="148"/>
      <c r="Q9" s="148"/>
    </row>
    <row r="10" spans="1:17" ht="24.7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 s="150" t="s">
        <v>212</v>
      </c>
      <c r="N10" s="149"/>
      <c r="O10" s="149"/>
      <c r="P10" s="149"/>
      <c r="Q10" s="149"/>
    </row>
    <row r="12" spans="1:17" ht="15.75" customHeight="1" x14ac:dyDescent="0.25">
      <c r="A12" s="151" t="s">
        <v>6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7" ht="15.75" customHeight="1" x14ac:dyDescent="0.2">
      <c r="A13" s="152" t="s">
        <v>7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</row>
    <row r="16" spans="1:17" ht="9.75" customHeight="1" x14ac:dyDescent="0.2"/>
    <row r="17" spans="1:17" ht="11.25" customHeight="1" x14ac:dyDescent="0.2">
      <c r="A17" s="4" t="s">
        <v>8</v>
      </c>
      <c r="B17" s="138">
        <v>1300000</v>
      </c>
      <c r="C17" s="138"/>
      <c r="D17"/>
      <c r="E17" s="139" t="s">
        <v>9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</row>
    <row r="18" spans="1:17" ht="11.25" customHeight="1" x14ac:dyDescent="0.2">
      <c r="A18"/>
      <c r="B18" s="140" t="s">
        <v>10</v>
      </c>
      <c r="C18" s="140"/>
      <c r="D18"/>
      <c r="E18" s="141" t="s">
        <v>11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ht="7.5" customHeight="1" x14ac:dyDescent="0.2"/>
    <row r="20" spans="1:17" ht="11.25" customHeight="1" x14ac:dyDescent="0.2">
      <c r="A20" s="4" t="s">
        <v>12</v>
      </c>
      <c r="B20" s="138">
        <v>1310000</v>
      </c>
      <c r="C20" s="138"/>
      <c r="D20"/>
      <c r="E20" s="139" t="s">
        <v>13</v>
      </c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17" ht="11.25" customHeight="1" x14ac:dyDescent="0.2">
      <c r="A21"/>
      <c r="B21" s="140" t="s">
        <v>10</v>
      </c>
      <c r="C21" s="140"/>
      <c r="D21"/>
      <c r="E21" s="141" t="s">
        <v>14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3" spans="1:17" ht="11.25" customHeight="1" x14ac:dyDescent="0.2">
      <c r="A23" s="4" t="s">
        <v>15</v>
      </c>
      <c r="B23" s="138">
        <v>1315030</v>
      </c>
      <c r="C23" s="138"/>
      <c r="D23"/>
      <c r="E23" s="142"/>
      <c r="F23" s="142"/>
      <c r="G23"/>
      <c r="H23" s="139" t="s">
        <v>16</v>
      </c>
      <c r="I23" s="139"/>
      <c r="J23" s="139"/>
      <c r="K23" s="139"/>
      <c r="L23" s="139"/>
      <c r="M23" s="139"/>
      <c r="N23" s="139"/>
      <c r="O23" s="139"/>
      <c r="P23" s="139"/>
      <c r="Q23" s="139"/>
    </row>
    <row r="24" spans="1:17" ht="11.25" customHeight="1" x14ac:dyDescent="0.2">
      <c r="A24"/>
      <c r="B24" s="140" t="s">
        <v>10</v>
      </c>
      <c r="C24" s="140"/>
      <c r="D24"/>
      <c r="E24" s="6" t="s">
        <v>17</v>
      </c>
      <c r="F24" s="7">
        <v>1</v>
      </c>
      <c r="G24"/>
      <c r="H24" s="141" t="s">
        <v>18</v>
      </c>
      <c r="I24" s="141"/>
      <c r="J24" s="141"/>
      <c r="K24" s="141"/>
      <c r="L24" s="141"/>
      <c r="M24" s="141"/>
      <c r="N24" s="141"/>
      <c r="O24" s="141"/>
      <c r="P24" s="141"/>
      <c r="Q24" s="141"/>
    </row>
    <row r="26" spans="1:17" ht="11.25" customHeight="1" x14ac:dyDescent="0.2">
      <c r="A26" s="4" t="s">
        <v>19</v>
      </c>
      <c r="B26" s="144" t="s">
        <v>211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ht="4.5" customHeight="1" x14ac:dyDescent="0.2"/>
    <row r="28" spans="1:17" ht="11.25" customHeight="1" x14ac:dyDescent="0.2">
      <c r="A28" s="8" t="s">
        <v>20</v>
      </c>
      <c r="B28" s="146" t="s">
        <v>21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</row>
    <row r="30" spans="1:17" ht="116.25" customHeight="1" x14ac:dyDescent="0.2">
      <c r="A30"/>
      <c r="B30" s="147" t="s">
        <v>198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</row>
    <row r="31" spans="1:17" x14ac:dyDescent="0.2">
      <c r="B31" s="143" t="s">
        <v>195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</row>
    <row r="32" spans="1:17" x14ac:dyDescent="0.2">
      <c r="B32" s="143" t="s">
        <v>196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  <row r="33" spans="1:18" x14ac:dyDescent="0.2">
      <c r="B33" s="143" t="s">
        <v>197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spans="1:18" ht="22.5" customHeight="1" x14ac:dyDescent="0.2">
      <c r="B34" s="247" t="s">
        <v>199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</row>
    <row r="35" spans="1:18" ht="21" customHeight="1" x14ac:dyDescent="0.2">
      <c r="A35" s="37"/>
      <c r="B35" s="262" t="s">
        <v>200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37"/>
      <c r="O35" s="37"/>
      <c r="P35" s="37"/>
      <c r="Q35" s="37"/>
    </row>
    <row r="36" spans="1:18" x14ac:dyDescent="0.2">
      <c r="B36" s="255" t="s">
        <v>201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</row>
    <row r="37" spans="1:18" x14ac:dyDescent="0.2">
      <c r="A37" s="69"/>
      <c r="B37" s="143" t="s">
        <v>201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</row>
    <row r="38" spans="1:18" ht="22.5" customHeight="1" x14ac:dyDescent="0.2">
      <c r="A38" s="43"/>
      <c r="B38" s="261" t="s">
        <v>202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</row>
    <row r="39" spans="1:18" ht="12.75" customHeight="1" x14ac:dyDescent="0.2">
      <c r="A39" s="79"/>
      <c r="B39" s="261" t="s">
        <v>205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</row>
    <row r="40" spans="1:18" ht="25.5" customHeight="1" x14ac:dyDescent="0.2">
      <c r="A40" s="84"/>
      <c r="B40" s="262" t="s">
        <v>208</v>
      </c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</row>
    <row r="41" spans="1:18" ht="27.75" customHeight="1" x14ac:dyDescent="0.2">
      <c r="A41" s="85"/>
      <c r="B41" s="262" t="s">
        <v>210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</row>
    <row r="42" spans="1:18" ht="11.25" customHeight="1" x14ac:dyDescent="0.2">
      <c r="A42" s="4" t="s">
        <v>22</v>
      </c>
      <c r="B42" s="256" t="s">
        <v>23</v>
      </c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</row>
    <row r="43" spans="1:18" ht="21.75" customHeight="1" x14ac:dyDescent="0.2">
      <c r="A43" s="10"/>
      <c r="B43" s="257" t="s">
        <v>157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</row>
    <row r="45" spans="1:18" ht="11.25" customHeight="1" x14ac:dyDescent="0.2">
      <c r="A45" s="4" t="s">
        <v>24</v>
      </c>
      <c r="B45" s="4" t="s">
        <v>25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8" ht="11.25" customHeight="1" thickBot="1" x14ac:dyDescent="0.25">
      <c r="A46" s="259" t="s">
        <v>26</v>
      </c>
      <c r="B46" s="259"/>
      <c r="C46" s="11" t="s">
        <v>27</v>
      </c>
      <c r="D46" s="11" t="s">
        <v>28</v>
      </c>
      <c r="E46" s="260" t="s">
        <v>29</v>
      </c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</row>
    <row r="47" spans="1:18" ht="11.25" customHeight="1" x14ac:dyDescent="0.2">
      <c r="A47" s="254"/>
      <c r="B47" s="254"/>
      <c r="C47" s="13">
        <v>1315031</v>
      </c>
      <c r="D47" s="14">
        <v>810</v>
      </c>
      <c r="E47" s="248" t="s">
        <v>159</v>
      </c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50"/>
    </row>
    <row r="48" spans="1:18" ht="21.75" customHeight="1" x14ac:dyDescent="0.2">
      <c r="A48" s="254"/>
      <c r="B48" s="254"/>
      <c r="C48" s="13">
        <v>1315032</v>
      </c>
      <c r="D48" s="14">
        <v>810</v>
      </c>
      <c r="E48" s="251" t="s">
        <v>48</v>
      </c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3"/>
    </row>
    <row r="49" spans="1:17" ht="21.75" customHeight="1" x14ac:dyDescent="0.2">
      <c r="A49" s="254"/>
      <c r="B49" s="254"/>
      <c r="C49" s="13">
        <v>1315033</v>
      </c>
      <c r="D49" s="14">
        <v>810</v>
      </c>
      <c r="E49" s="251" t="s">
        <v>38</v>
      </c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3"/>
    </row>
    <row r="51" spans="1:17" ht="11.25" customHeight="1" x14ac:dyDescent="0.2">
      <c r="A51" s="4" t="s">
        <v>30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4" t="s">
        <v>31</v>
      </c>
    </row>
    <row r="52" spans="1:17" ht="11.25" customHeight="1" x14ac:dyDescent="0.2">
      <c r="A52" s="129" t="s">
        <v>26</v>
      </c>
      <c r="B52" s="129"/>
      <c r="C52" s="132" t="s">
        <v>27</v>
      </c>
      <c r="D52" s="132" t="s">
        <v>28</v>
      </c>
      <c r="E52" s="117" t="s">
        <v>32</v>
      </c>
      <c r="F52" s="117"/>
      <c r="G52" s="117"/>
      <c r="H52" s="117"/>
      <c r="I52" s="117"/>
      <c r="J52" s="117"/>
      <c r="K52" s="117"/>
      <c r="L52" s="117" t="s">
        <v>33</v>
      </c>
      <c r="M52" s="117"/>
      <c r="N52" s="117" t="s">
        <v>34</v>
      </c>
      <c r="O52" s="117"/>
      <c r="P52" s="123" t="s">
        <v>35</v>
      </c>
      <c r="Q52" s="123"/>
    </row>
    <row r="53" spans="1:17" ht="11.25" customHeight="1" x14ac:dyDescent="0.2">
      <c r="A53" s="130"/>
      <c r="B53" s="131"/>
      <c r="C53" s="124"/>
      <c r="D53" s="124"/>
      <c r="E53" s="118"/>
      <c r="F53" s="119"/>
      <c r="G53" s="119"/>
      <c r="H53" s="119"/>
      <c r="I53" s="119"/>
      <c r="J53" s="119"/>
      <c r="K53" s="119"/>
      <c r="L53" s="118"/>
      <c r="M53" s="119"/>
      <c r="N53" s="118"/>
      <c r="O53" s="119"/>
      <c r="P53" s="124"/>
      <c r="Q53" s="125"/>
    </row>
    <row r="54" spans="1:17" ht="11.25" customHeight="1" x14ac:dyDescent="0.2">
      <c r="A54" s="126">
        <v>1</v>
      </c>
      <c r="B54" s="126"/>
      <c r="C54" s="12">
        <v>2</v>
      </c>
      <c r="D54" s="12">
        <v>3</v>
      </c>
      <c r="E54" s="127">
        <v>4</v>
      </c>
      <c r="F54" s="127"/>
      <c r="G54" s="127"/>
      <c r="H54" s="127"/>
      <c r="I54" s="127"/>
      <c r="J54" s="127"/>
      <c r="K54" s="127"/>
      <c r="L54" s="127">
        <v>5</v>
      </c>
      <c r="M54" s="127"/>
      <c r="N54" s="127">
        <v>6</v>
      </c>
      <c r="O54" s="127"/>
      <c r="P54" s="128">
        <v>7</v>
      </c>
      <c r="Q54" s="128"/>
    </row>
    <row r="55" spans="1:17" ht="30.75" customHeight="1" x14ac:dyDescent="0.2">
      <c r="A55" s="120"/>
      <c r="B55" s="120"/>
      <c r="C55" s="47">
        <v>1315031</v>
      </c>
      <c r="D55" s="48">
        <v>810</v>
      </c>
      <c r="E55" s="121" t="s">
        <v>159</v>
      </c>
      <c r="F55" s="121"/>
      <c r="G55" s="121"/>
      <c r="H55" s="121"/>
      <c r="I55" s="121"/>
      <c r="J55" s="121"/>
      <c r="K55" s="121"/>
      <c r="L55" s="122">
        <f>L56+L57+L58+L59</f>
        <v>47871.921999999999</v>
      </c>
      <c r="M55" s="122"/>
      <c r="N55" s="122">
        <f>N56+N58+N59</f>
        <v>22683.831999999999</v>
      </c>
      <c r="O55" s="122"/>
      <c r="P55" s="133">
        <f>L55+N55</f>
        <v>70555.754000000001</v>
      </c>
      <c r="Q55" s="133"/>
    </row>
    <row r="56" spans="1:17" s="58" customFormat="1" ht="21.75" customHeight="1" x14ac:dyDescent="0.2">
      <c r="A56" s="94">
        <v>1</v>
      </c>
      <c r="B56" s="94"/>
      <c r="C56" s="59">
        <v>1315031</v>
      </c>
      <c r="D56" s="60">
        <v>810</v>
      </c>
      <c r="E56" s="95" t="s">
        <v>36</v>
      </c>
      <c r="F56" s="95"/>
      <c r="G56" s="95"/>
      <c r="H56" s="95"/>
      <c r="I56" s="95"/>
      <c r="J56" s="95"/>
      <c r="K56" s="95"/>
      <c r="L56" s="96">
        <f>46335.481+60</f>
        <v>46395.481</v>
      </c>
      <c r="M56" s="96"/>
      <c r="N56" s="96">
        <v>337.71600000000001</v>
      </c>
      <c r="O56" s="96"/>
      <c r="P56" s="93">
        <f t="shared" ref="P56:P60" si="0">L56+N56</f>
        <v>46733.197</v>
      </c>
      <c r="Q56" s="93"/>
    </row>
    <row r="57" spans="1:17" s="58" customFormat="1" ht="11.25" customHeight="1" x14ac:dyDescent="0.2">
      <c r="A57" s="94">
        <v>2</v>
      </c>
      <c r="B57" s="94"/>
      <c r="C57" s="59">
        <v>1315031</v>
      </c>
      <c r="D57" s="60">
        <v>810</v>
      </c>
      <c r="E57" s="97" t="s">
        <v>158</v>
      </c>
      <c r="F57" s="95"/>
      <c r="G57" s="95"/>
      <c r="H57" s="95"/>
      <c r="I57" s="95"/>
      <c r="J57" s="95"/>
      <c r="K57" s="95"/>
      <c r="L57" s="96">
        <v>1461.941</v>
      </c>
      <c r="M57" s="96"/>
      <c r="N57" s="92"/>
      <c r="O57" s="92"/>
      <c r="P57" s="93">
        <f t="shared" si="0"/>
        <v>1461.941</v>
      </c>
      <c r="Q57" s="93"/>
    </row>
    <row r="58" spans="1:17" s="58" customFormat="1" ht="11.25" customHeight="1" x14ac:dyDescent="0.2">
      <c r="A58" s="94">
        <v>3</v>
      </c>
      <c r="B58" s="94"/>
      <c r="C58" s="59">
        <v>1315031</v>
      </c>
      <c r="D58" s="60">
        <v>810</v>
      </c>
      <c r="E58" s="95" t="s">
        <v>37</v>
      </c>
      <c r="F58" s="95"/>
      <c r="G58" s="95"/>
      <c r="H58" s="95"/>
      <c r="I58" s="95"/>
      <c r="J58" s="95"/>
      <c r="K58" s="95"/>
      <c r="L58" s="92"/>
      <c r="M58" s="92"/>
      <c r="N58" s="96">
        <f>22856.923+1831.8-4439.407</f>
        <v>20249.315999999999</v>
      </c>
      <c r="O58" s="96"/>
      <c r="P58" s="93">
        <f t="shared" si="0"/>
        <v>20249.315999999999</v>
      </c>
      <c r="Q58" s="93"/>
    </row>
    <row r="59" spans="1:17" s="58" customFormat="1" ht="11.25" customHeight="1" x14ac:dyDescent="0.2">
      <c r="A59" s="94">
        <v>4</v>
      </c>
      <c r="B59" s="94"/>
      <c r="C59" s="59">
        <v>1315031</v>
      </c>
      <c r="D59" s="60">
        <v>810</v>
      </c>
      <c r="E59" s="97" t="s">
        <v>41</v>
      </c>
      <c r="F59" s="95"/>
      <c r="G59" s="95"/>
      <c r="H59" s="95"/>
      <c r="I59" s="95"/>
      <c r="J59" s="95"/>
      <c r="K59" s="95"/>
      <c r="L59" s="98">
        <v>14.5</v>
      </c>
      <c r="M59" s="98"/>
      <c r="N59" s="99">
        <f>1766.6+51+195.2+84</f>
        <v>2096.8000000000002</v>
      </c>
      <c r="O59" s="99"/>
      <c r="P59" s="100">
        <f t="shared" si="0"/>
        <v>2111.3000000000002</v>
      </c>
      <c r="Q59" s="100"/>
    </row>
    <row r="60" spans="1:17" s="58" customFormat="1" ht="21.75" customHeight="1" x14ac:dyDescent="0.2">
      <c r="A60" s="134"/>
      <c r="B60" s="134"/>
      <c r="C60" s="61">
        <v>1315032</v>
      </c>
      <c r="D60" s="62">
        <v>810</v>
      </c>
      <c r="E60" s="108" t="s">
        <v>48</v>
      </c>
      <c r="F60" s="108"/>
      <c r="G60" s="108"/>
      <c r="H60" s="108"/>
      <c r="I60" s="108"/>
      <c r="J60" s="108"/>
      <c r="K60" s="108"/>
      <c r="L60" s="135">
        <f>L61</f>
        <v>2884.2160000000003</v>
      </c>
      <c r="M60" s="135"/>
      <c r="N60" s="135"/>
      <c r="O60" s="136"/>
      <c r="P60" s="137">
        <f t="shared" si="0"/>
        <v>2884.2160000000003</v>
      </c>
      <c r="Q60" s="137"/>
    </row>
    <row r="61" spans="1:17" s="58" customFormat="1" ht="34.5" customHeight="1" x14ac:dyDescent="0.2">
      <c r="A61" s="94">
        <v>5</v>
      </c>
      <c r="B61" s="94"/>
      <c r="C61" s="59">
        <v>1315032</v>
      </c>
      <c r="D61" s="60">
        <v>810</v>
      </c>
      <c r="E61" s="95" t="s">
        <v>42</v>
      </c>
      <c r="F61" s="95"/>
      <c r="G61" s="95"/>
      <c r="H61" s="95"/>
      <c r="I61" s="95"/>
      <c r="J61" s="95"/>
      <c r="K61" s="95"/>
      <c r="L61" s="96">
        <f>2736.512+147.704</f>
        <v>2884.2160000000003</v>
      </c>
      <c r="M61" s="96"/>
      <c r="N61" s="92"/>
      <c r="O61" s="92"/>
      <c r="P61" s="93">
        <f t="shared" ref="P61:P66" si="1">L61+N61</f>
        <v>2884.2160000000003</v>
      </c>
      <c r="Q61" s="93"/>
    </row>
    <row r="62" spans="1:17" s="58" customFormat="1" ht="21.75" customHeight="1" x14ac:dyDescent="0.2">
      <c r="A62" s="134"/>
      <c r="B62" s="134"/>
      <c r="C62" s="61">
        <v>1315033</v>
      </c>
      <c r="D62" s="62">
        <v>810</v>
      </c>
      <c r="E62" s="108" t="s">
        <v>38</v>
      </c>
      <c r="F62" s="108"/>
      <c r="G62" s="108"/>
      <c r="H62" s="108"/>
      <c r="I62" s="108"/>
      <c r="J62" s="108"/>
      <c r="K62" s="108"/>
      <c r="L62" s="110">
        <f>L63+L64</f>
        <v>7912.5159999999996</v>
      </c>
      <c r="M62" s="110"/>
      <c r="N62" s="110">
        <f>N63+N65+N66</f>
        <v>3088</v>
      </c>
      <c r="O62" s="110"/>
      <c r="P62" s="109">
        <f t="shared" si="1"/>
        <v>11000.516</v>
      </c>
      <c r="Q62" s="109"/>
    </row>
    <row r="63" spans="1:17" s="58" customFormat="1" ht="21.75" customHeight="1" x14ac:dyDescent="0.2">
      <c r="A63" s="94">
        <v>6</v>
      </c>
      <c r="B63" s="94"/>
      <c r="C63" s="59">
        <v>1315033</v>
      </c>
      <c r="D63" s="60">
        <v>810</v>
      </c>
      <c r="E63" s="95" t="s">
        <v>39</v>
      </c>
      <c r="F63" s="95"/>
      <c r="G63" s="95"/>
      <c r="H63" s="95"/>
      <c r="I63" s="95"/>
      <c r="J63" s="95"/>
      <c r="K63" s="95"/>
      <c r="L63" s="96">
        <f>7133.574+60+90+20+192+50+216.942</f>
        <v>7762.5159999999996</v>
      </c>
      <c r="M63" s="96"/>
      <c r="N63" s="96">
        <v>45</v>
      </c>
      <c r="O63" s="96"/>
      <c r="P63" s="93">
        <f t="shared" si="1"/>
        <v>7807.5159999999996</v>
      </c>
      <c r="Q63" s="93"/>
    </row>
    <row r="64" spans="1:17" s="58" customFormat="1" ht="11.25" customHeight="1" x14ac:dyDescent="0.2">
      <c r="A64" s="94">
        <v>7</v>
      </c>
      <c r="B64" s="94"/>
      <c r="C64" s="59">
        <v>1315033</v>
      </c>
      <c r="D64" s="60">
        <v>810</v>
      </c>
      <c r="E64" s="95" t="s">
        <v>40</v>
      </c>
      <c r="F64" s="95"/>
      <c r="G64" s="95"/>
      <c r="H64" s="95"/>
      <c r="I64" s="95"/>
      <c r="J64" s="95"/>
      <c r="K64" s="95"/>
      <c r="L64" s="96">
        <v>150</v>
      </c>
      <c r="M64" s="96"/>
      <c r="N64" s="92"/>
      <c r="O64" s="92"/>
      <c r="P64" s="93">
        <f t="shared" si="1"/>
        <v>150</v>
      </c>
      <c r="Q64" s="93"/>
    </row>
    <row r="65" spans="1:18" s="58" customFormat="1" ht="11.25" customHeight="1" x14ac:dyDescent="0.2">
      <c r="A65" s="94">
        <v>8</v>
      </c>
      <c r="B65" s="94"/>
      <c r="C65" s="59">
        <v>1315033</v>
      </c>
      <c r="D65" s="60">
        <v>810</v>
      </c>
      <c r="E65" s="95" t="s">
        <v>41</v>
      </c>
      <c r="F65" s="95"/>
      <c r="G65" s="95"/>
      <c r="H65" s="95"/>
      <c r="I65" s="95"/>
      <c r="J65" s="95"/>
      <c r="K65" s="95"/>
      <c r="L65" s="153"/>
      <c r="M65" s="153"/>
      <c r="N65" s="96">
        <f>650+7+50-20+150 +400+40+21</f>
        <v>1298</v>
      </c>
      <c r="O65" s="96"/>
      <c r="P65" s="93">
        <f t="shared" si="1"/>
        <v>1298</v>
      </c>
      <c r="Q65" s="93"/>
    </row>
    <row r="66" spans="1:18" s="58" customFormat="1" ht="11.25" customHeight="1" x14ac:dyDescent="0.2">
      <c r="A66" s="94">
        <v>9</v>
      </c>
      <c r="B66" s="94"/>
      <c r="C66" s="59">
        <v>1315033</v>
      </c>
      <c r="D66" s="60">
        <v>810</v>
      </c>
      <c r="E66" s="95" t="s">
        <v>37</v>
      </c>
      <c r="F66" s="95"/>
      <c r="G66" s="95"/>
      <c r="H66" s="95"/>
      <c r="I66" s="95"/>
      <c r="J66" s="95"/>
      <c r="K66" s="95"/>
      <c r="L66" s="92"/>
      <c r="M66" s="92"/>
      <c r="N66" s="96">
        <f>1515+230</f>
        <v>1745</v>
      </c>
      <c r="O66" s="96"/>
      <c r="P66" s="93">
        <f t="shared" si="1"/>
        <v>1745</v>
      </c>
      <c r="Q66" s="93"/>
    </row>
    <row r="67" spans="1:18" s="58" customFormat="1" ht="11.25" customHeight="1" x14ac:dyDescent="0.2">
      <c r="A67" s="104" t="s">
        <v>43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35">
        <f>L55+L60+L62</f>
        <v>58668.653999999995</v>
      </c>
      <c r="M67" s="135"/>
      <c r="N67" s="135">
        <f>N55+N62</f>
        <v>25771.831999999999</v>
      </c>
      <c r="O67" s="135"/>
      <c r="P67" s="137">
        <f>L67+N67</f>
        <v>84440.48599999999</v>
      </c>
      <c r="Q67" s="137"/>
      <c r="R67" s="82"/>
    </row>
    <row r="68" spans="1:18" s="58" customForma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</row>
    <row r="69" spans="1:18" s="58" customFormat="1" ht="11.25" customHeight="1" x14ac:dyDescent="0.2">
      <c r="A69" s="64" t="s">
        <v>44</v>
      </c>
      <c r="Q69" s="64" t="s">
        <v>31</v>
      </c>
    </row>
    <row r="70" spans="1:18" s="58" customFormat="1" ht="21.75" customHeight="1" x14ac:dyDescent="0.2">
      <c r="A70" s="154" t="s">
        <v>45</v>
      </c>
      <c r="B70" s="154"/>
      <c r="C70" s="154"/>
      <c r="D70" s="154"/>
      <c r="E70" s="154"/>
      <c r="F70" s="154"/>
      <c r="G70" s="154"/>
      <c r="H70" s="154"/>
      <c r="I70" s="154"/>
      <c r="J70" s="154"/>
      <c r="K70" s="65" t="s">
        <v>27</v>
      </c>
      <c r="L70" s="155" t="s">
        <v>33</v>
      </c>
      <c r="M70" s="155"/>
      <c r="N70" s="155" t="s">
        <v>34</v>
      </c>
      <c r="O70" s="155"/>
      <c r="P70" s="156" t="s">
        <v>35</v>
      </c>
      <c r="Q70" s="156"/>
    </row>
    <row r="71" spans="1:18" s="58" customFormat="1" ht="11.25" customHeight="1" x14ac:dyDescent="0.2">
      <c r="A71" s="101">
        <v>1</v>
      </c>
      <c r="B71" s="101"/>
      <c r="C71" s="101"/>
      <c r="D71" s="101"/>
      <c r="E71" s="101"/>
      <c r="F71" s="101"/>
      <c r="G71" s="101"/>
      <c r="H71" s="101"/>
      <c r="I71" s="101"/>
      <c r="J71" s="101"/>
      <c r="K71" s="66">
        <v>2</v>
      </c>
      <c r="L71" s="102">
        <v>3</v>
      </c>
      <c r="M71" s="102"/>
      <c r="N71" s="102">
        <v>4</v>
      </c>
      <c r="O71" s="102"/>
      <c r="P71" s="103">
        <v>5</v>
      </c>
      <c r="Q71" s="103"/>
    </row>
    <row r="72" spans="1:18" s="58" customFormat="1" ht="11.25" customHeight="1" x14ac:dyDescent="0.2">
      <c r="A72" s="108" t="s">
        <v>38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67">
        <v>5033</v>
      </c>
      <c r="L72" s="109">
        <f>L73</f>
        <v>7912.5159999999996</v>
      </c>
      <c r="M72" s="109"/>
      <c r="N72" s="110">
        <f>N73</f>
        <v>3088</v>
      </c>
      <c r="O72" s="110"/>
      <c r="P72" s="109">
        <f>L72+N72</f>
        <v>11000.516</v>
      </c>
      <c r="Q72" s="109"/>
    </row>
    <row r="73" spans="1:18" s="58" customFormat="1" ht="11.25" customHeight="1" x14ac:dyDescent="0.2">
      <c r="A73" s="95" t="s">
        <v>46</v>
      </c>
      <c r="B73" s="95"/>
      <c r="C73" s="95"/>
      <c r="D73" s="95"/>
      <c r="E73" s="95"/>
      <c r="F73" s="95"/>
      <c r="G73" s="95"/>
      <c r="H73" s="95"/>
      <c r="I73" s="95"/>
      <c r="J73" s="95"/>
      <c r="K73" s="68" t="s">
        <v>47</v>
      </c>
      <c r="L73" s="116">
        <f>L62</f>
        <v>7912.5159999999996</v>
      </c>
      <c r="M73" s="116"/>
      <c r="N73" s="96">
        <f>N62</f>
        <v>3088</v>
      </c>
      <c r="O73" s="96"/>
      <c r="P73" s="116">
        <f>L73+N73</f>
        <v>11000.516</v>
      </c>
      <c r="Q73" s="116"/>
    </row>
    <row r="74" spans="1:18" ht="11.25" customHeight="1" x14ac:dyDescent="0.2">
      <c r="A74" s="157" t="s">
        <v>48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7">
        <v>5032</v>
      </c>
      <c r="L74" s="114">
        <f>L75</f>
        <v>2884.2160000000003</v>
      </c>
      <c r="M74" s="114"/>
      <c r="N74" s="113"/>
      <c r="O74" s="113"/>
      <c r="P74" s="114">
        <f>P75</f>
        <v>2884.2160000000003</v>
      </c>
      <c r="Q74" s="114"/>
    </row>
    <row r="75" spans="1:18" ht="11.25" customHeight="1" x14ac:dyDescent="0.2">
      <c r="A75" s="107" t="s">
        <v>46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8" t="s">
        <v>47</v>
      </c>
      <c r="L75" s="111">
        <f>L60</f>
        <v>2884.2160000000003</v>
      </c>
      <c r="M75" s="111"/>
      <c r="N75" s="112"/>
      <c r="O75" s="112"/>
      <c r="P75" s="111">
        <f>L75+N75</f>
        <v>2884.2160000000003</v>
      </c>
      <c r="Q75" s="111"/>
    </row>
    <row r="76" spans="1:18" ht="11.25" customHeight="1" x14ac:dyDescent="0.2">
      <c r="A76" s="113" t="s">
        <v>43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4">
        <f>L73+L75</f>
        <v>10796.732</v>
      </c>
      <c r="M76" s="114"/>
      <c r="N76" s="115">
        <f>N72+N74</f>
        <v>3088</v>
      </c>
      <c r="O76" s="115"/>
      <c r="P76" s="114">
        <f>L76+N76</f>
        <v>13884.732</v>
      </c>
      <c r="Q76" s="114"/>
    </row>
    <row r="77" spans="1:18" ht="13.5" customHeight="1" x14ac:dyDescent="0.2"/>
    <row r="78" spans="1:18" ht="11.25" customHeight="1" x14ac:dyDescent="0.2">
      <c r="A78" s="4" t="s">
        <v>49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8" ht="11.85" customHeight="1" x14ac:dyDescent="0.2">
      <c r="A79" s="161" t="s">
        <v>26</v>
      </c>
      <c r="B79" s="161"/>
      <c r="C79" s="164" t="s">
        <v>27</v>
      </c>
      <c r="D79" s="166" t="s">
        <v>50</v>
      </c>
      <c r="E79" s="166"/>
      <c r="F79" s="166"/>
      <c r="G79" s="166"/>
      <c r="H79" s="166"/>
      <c r="I79" s="166"/>
      <c r="J79" s="166"/>
      <c r="K79" s="166"/>
      <c r="L79" s="169" t="s">
        <v>51</v>
      </c>
      <c r="M79" s="169" t="s">
        <v>52</v>
      </c>
      <c r="N79" s="169"/>
      <c r="O79" s="169"/>
      <c r="P79" s="171" t="s">
        <v>53</v>
      </c>
      <c r="Q79" s="171"/>
    </row>
    <row r="80" spans="1:18" ht="11.45" customHeight="1" x14ac:dyDescent="0.2">
      <c r="A80" s="162"/>
      <c r="B80" s="163"/>
      <c r="C80" s="165"/>
      <c r="D80" s="167"/>
      <c r="E80" s="168"/>
      <c r="F80" s="168"/>
      <c r="G80" s="168"/>
      <c r="H80" s="168"/>
      <c r="I80" s="168"/>
      <c r="J80" s="168"/>
      <c r="K80" s="168"/>
      <c r="L80" s="170"/>
      <c r="M80" s="167"/>
      <c r="N80" s="168"/>
      <c r="O80" s="163"/>
      <c r="P80" s="172"/>
      <c r="Q80" s="173"/>
    </row>
    <row r="81" spans="1:19" ht="11.25" customHeight="1" x14ac:dyDescent="0.2">
      <c r="A81" s="126">
        <v>1</v>
      </c>
      <c r="B81" s="126"/>
      <c r="C81" s="12">
        <v>2</v>
      </c>
      <c r="D81" s="158">
        <v>3</v>
      </c>
      <c r="E81" s="158"/>
      <c r="F81" s="158"/>
      <c r="G81" s="158"/>
      <c r="H81" s="158"/>
      <c r="I81" s="158"/>
      <c r="J81" s="158"/>
      <c r="K81" s="158"/>
      <c r="L81" s="12">
        <v>4</v>
      </c>
      <c r="M81" s="158">
        <v>5</v>
      </c>
      <c r="N81" s="158"/>
      <c r="O81" s="158"/>
      <c r="P81" s="128">
        <v>6</v>
      </c>
      <c r="Q81" s="128"/>
    </row>
    <row r="82" spans="1:19" ht="12.75" customHeight="1" x14ac:dyDescent="0.2">
      <c r="A82" s="159"/>
      <c r="B82" s="159"/>
      <c r="C82" s="20"/>
      <c r="D82" s="160" t="s">
        <v>159</v>
      </c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</row>
    <row r="83" spans="1:19" ht="11.25" customHeight="1" x14ac:dyDescent="0.2">
      <c r="A83" s="175">
        <v>1</v>
      </c>
      <c r="B83" s="175"/>
      <c r="C83" s="13">
        <v>1315031</v>
      </c>
      <c r="D83" s="176" t="s">
        <v>36</v>
      </c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1:19" ht="11.25" customHeight="1" x14ac:dyDescent="0.2">
      <c r="A84" s="177" t="s">
        <v>54</v>
      </c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</row>
    <row r="85" spans="1:19" ht="21.75" customHeight="1" x14ac:dyDescent="0.2">
      <c r="A85" s="21">
        <v>1</v>
      </c>
      <c r="B85" s="22"/>
      <c r="C85" s="15">
        <v>1315031</v>
      </c>
      <c r="D85" s="86" t="s">
        <v>163</v>
      </c>
      <c r="E85" s="107"/>
      <c r="F85" s="107"/>
      <c r="G85" s="107"/>
      <c r="H85" s="107"/>
      <c r="I85" s="107"/>
      <c r="J85" s="107"/>
      <c r="K85" s="107"/>
      <c r="L85" s="23" t="s">
        <v>55</v>
      </c>
      <c r="M85" s="91" t="s">
        <v>56</v>
      </c>
      <c r="N85" s="91"/>
      <c r="O85" s="91"/>
      <c r="P85" s="174">
        <v>5</v>
      </c>
      <c r="Q85" s="174"/>
    </row>
    <row r="86" spans="1:19" ht="21.75" customHeight="1" x14ac:dyDescent="0.2">
      <c r="A86" s="21">
        <v>2</v>
      </c>
      <c r="B86" s="22"/>
      <c r="C86" s="15">
        <v>1315031</v>
      </c>
      <c r="D86" s="86" t="s">
        <v>166</v>
      </c>
      <c r="E86" s="107"/>
      <c r="F86" s="107"/>
      <c r="G86" s="107"/>
      <c r="H86" s="107"/>
      <c r="I86" s="107"/>
      <c r="J86" s="107"/>
      <c r="K86" s="107"/>
      <c r="L86" s="23" t="s">
        <v>55</v>
      </c>
      <c r="M86" s="91" t="s">
        <v>56</v>
      </c>
      <c r="N86" s="91"/>
      <c r="O86" s="91"/>
      <c r="P86" s="174">
        <v>7</v>
      </c>
      <c r="Q86" s="174"/>
    </row>
    <row r="87" spans="1:19" ht="21.75" customHeight="1" x14ac:dyDescent="0.2">
      <c r="A87" s="21">
        <v>3</v>
      </c>
      <c r="B87" s="22"/>
      <c r="C87" s="15">
        <v>1315031</v>
      </c>
      <c r="D87" s="107" t="s">
        <v>57</v>
      </c>
      <c r="E87" s="107"/>
      <c r="F87" s="107"/>
      <c r="G87" s="107"/>
      <c r="H87" s="107"/>
      <c r="I87" s="107"/>
      <c r="J87" s="107"/>
      <c r="K87" s="107"/>
      <c r="L87" s="23" t="s">
        <v>55</v>
      </c>
      <c r="M87" s="91" t="s">
        <v>56</v>
      </c>
      <c r="N87" s="91"/>
      <c r="O87" s="91"/>
      <c r="P87" s="174">
        <v>2</v>
      </c>
      <c r="Q87" s="174"/>
    </row>
    <row r="88" spans="1:19" ht="21.75" customHeight="1" x14ac:dyDescent="0.2">
      <c r="A88" s="21">
        <v>4</v>
      </c>
      <c r="B88" s="22"/>
      <c r="C88" s="15">
        <v>1315031</v>
      </c>
      <c r="D88" s="86" t="s">
        <v>164</v>
      </c>
      <c r="E88" s="107"/>
      <c r="F88" s="107"/>
      <c r="G88" s="107"/>
      <c r="H88" s="107"/>
      <c r="I88" s="107"/>
      <c r="J88" s="107"/>
      <c r="K88" s="107"/>
      <c r="L88" s="23" t="s">
        <v>58</v>
      </c>
      <c r="M88" s="91" t="s">
        <v>59</v>
      </c>
      <c r="N88" s="91"/>
      <c r="O88" s="91"/>
      <c r="P88" s="178">
        <f>16928.925+20</f>
        <v>16948.924999999999</v>
      </c>
      <c r="Q88" s="178"/>
      <c r="S88" s="83">
        <f>P56</f>
        <v>46733.197</v>
      </c>
    </row>
    <row r="89" spans="1:19" ht="21.75" customHeight="1" x14ac:dyDescent="0.2">
      <c r="A89" s="21">
        <v>5</v>
      </c>
      <c r="B89" s="22"/>
      <c r="C89" s="15">
        <v>1315031</v>
      </c>
      <c r="D89" s="86" t="s">
        <v>167</v>
      </c>
      <c r="E89" s="107"/>
      <c r="F89" s="107"/>
      <c r="G89" s="107"/>
      <c r="H89" s="107"/>
      <c r="I89" s="107"/>
      <c r="J89" s="107"/>
      <c r="K89" s="107"/>
      <c r="L89" s="23" t="s">
        <v>58</v>
      </c>
      <c r="M89" s="91" t="s">
        <v>59</v>
      </c>
      <c r="N89" s="91"/>
      <c r="O89" s="91"/>
      <c r="P89" s="178">
        <f>20356.342+20</f>
        <v>20376.342000000001</v>
      </c>
      <c r="Q89" s="178"/>
      <c r="S89" s="36"/>
    </row>
    <row r="90" spans="1:19" ht="21.75" customHeight="1" x14ac:dyDescent="0.2">
      <c r="A90" s="21">
        <v>6</v>
      </c>
      <c r="B90" s="22"/>
      <c r="C90" s="15">
        <v>1315031</v>
      </c>
      <c r="D90" s="107" t="s">
        <v>60</v>
      </c>
      <c r="E90" s="107"/>
      <c r="F90" s="107"/>
      <c r="G90" s="107"/>
      <c r="H90" s="107"/>
      <c r="I90" s="107"/>
      <c r="J90" s="107"/>
      <c r="K90" s="107"/>
      <c r="L90" s="23" t="s">
        <v>58</v>
      </c>
      <c r="M90" s="91" t="s">
        <v>59</v>
      </c>
      <c r="N90" s="91"/>
      <c r="O90" s="91"/>
      <c r="P90" s="178">
        <f>9174.213+213.717+20</f>
        <v>9407.93</v>
      </c>
      <c r="Q90" s="178"/>
      <c r="S90" s="36"/>
    </row>
    <row r="91" spans="1:19" ht="21.75" customHeight="1" x14ac:dyDescent="0.2">
      <c r="A91" s="21">
        <v>7</v>
      </c>
      <c r="B91" s="22"/>
      <c r="C91" s="15">
        <v>1315031</v>
      </c>
      <c r="D91" s="86" t="s">
        <v>165</v>
      </c>
      <c r="E91" s="107"/>
      <c r="F91" s="107"/>
      <c r="G91" s="107"/>
      <c r="H91" s="107"/>
      <c r="I91" s="107"/>
      <c r="J91" s="107"/>
      <c r="K91" s="107"/>
      <c r="L91" s="23" t="s">
        <v>61</v>
      </c>
      <c r="M91" s="91" t="s">
        <v>62</v>
      </c>
      <c r="N91" s="91"/>
      <c r="O91" s="91"/>
      <c r="P91" s="178">
        <v>180</v>
      </c>
      <c r="Q91" s="178"/>
    </row>
    <row r="92" spans="1:19" ht="21.75" customHeight="1" x14ac:dyDescent="0.2">
      <c r="A92" s="21">
        <v>8</v>
      </c>
      <c r="B92" s="22"/>
      <c r="C92" s="15">
        <v>1315031</v>
      </c>
      <c r="D92" s="86" t="s">
        <v>168</v>
      </c>
      <c r="E92" s="107"/>
      <c r="F92" s="107"/>
      <c r="G92" s="107"/>
      <c r="H92" s="107"/>
      <c r="I92" s="107"/>
      <c r="J92" s="107"/>
      <c r="K92" s="107"/>
      <c r="L92" s="23" t="s">
        <v>61</v>
      </c>
      <c r="M92" s="91" t="s">
        <v>62</v>
      </c>
      <c r="N92" s="91"/>
      <c r="O92" s="91"/>
      <c r="P92" s="178">
        <v>208</v>
      </c>
      <c r="Q92" s="178"/>
    </row>
    <row r="93" spans="1:19" ht="21.75" customHeight="1" x14ac:dyDescent="0.2">
      <c r="A93" s="21">
        <v>9</v>
      </c>
      <c r="B93" s="22"/>
      <c r="C93" s="15">
        <v>1315031</v>
      </c>
      <c r="D93" s="107" t="s">
        <v>63</v>
      </c>
      <c r="E93" s="107"/>
      <c r="F93" s="107"/>
      <c r="G93" s="107"/>
      <c r="H93" s="107"/>
      <c r="I93" s="107"/>
      <c r="J93" s="107"/>
      <c r="K93" s="107"/>
      <c r="L93" s="23" t="s">
        <v>61</v>
      </c>
      <c r="M93" s="91" t="s">
        <v>62</v>
      </c>
      <c r="N93" s="91"/>
      <c r="O93" s="91"/>
      <c r="P93" s="178">
        <v>62</v>
      </c>
      <c r="Q93" s="178"/>
    </row>
    <row r="94" spans="1:19" ht="11.25" customHeight="1" x14ac:dyDescent="0.2">
      <c r="A94" s="21">
        <v>10</v>
      </c>
      <c r="B94" s="22"/>
      <c r="C94" s="15">
        <v>1315031</v>
      </c>
      <c r="D94" s="107" t="s">
        <v>64</v>
      </c>
      <c r="E94" s="107"/>
      <c r="F94" s="107"/>
      <c r="G94" s="107"/>
      <c r="H94" s="107"/>
      <c r="I94" s="107"/>
      <c r="J94" s="107"/>
      <c r="K94" s="107"/>
      <c r="L94" s="23" t="s">
        <v>61</v>
      </c>
      <c r="M94" s="91" t="s">
        <v>62</v>
      </c>
      <c r="N94" s="91"/>
      <c r="O94" s="91"/>
      <c r="P94" s="174">
        <v>98</v>
      </c>
      <c r="Q94" s="174"/>
    </row>
    <row r="95" spans="1:19" ht="11.25" customHeight="1" x14ac:dyDescent="0.2">
      <c r="A95" s="21">
        <v>11</v>
      </c>
      <c r="B95" s="22"/>
      <c r="C95" s="15">
        <v>1315031</v>
      </c>
      <c r="D95" s="107" t="s">
        <v>65</v>
      </c>
      <c r="E95" s="107"/>
      <c r="F95" s="107"/>
      <c r="G95" s="107"/>
      <c r="H95" s="107"/>
      <c r="I95" s="107"/>
      <c r="J95" s="107"/>
      <c r="K95" s="107"/>
      <c r="L95" s="23" t="s">
        <v>61</v>
      </c>
      <c r="M95" s="91" t="s">
        <v>62</v>
      </c>
      <c r="N95" s="91"/>
      <c r="O95" s="91"/>
      <c r="P95" s="174">
        <v>113</v>
      </c>
      <c r="Q95" s="174"/>
    </row>
    <row r="96" spans="1:19" ht="11.25" customHeight="1" x14ac:dyDescent="0.2">
      <c r="A96" s="21">
        <v>12</v>
      </c>
      <c r="B96" s="22"/>
      <c r="C96" s="15">
        <v>1315031</v>
      </c>
      <c r="D96" s="107" t="s">
        <v>66</v>
      </c>
      <c r="E96" s="107"/>
      <c r="F96" s="107"/>
      <c r="G96" s="107"/>
      <c r="H96" s="107"/>
      <c r="I96" s="107"/>
      <c r="J96" s="107"/>
      <c r="K96" s="107"/>
      <c r="L96" s="23" t="s">
        <v>61</v>
      </c>
      <c r="M96" s="91" t="s">
        <v>62</v>
      </c>
      <c r="N96" s="91"/>
      <c r="O96" s="91"/>
      <c r="P96" s="174">
        <v>31</v>
      </c>
      <c r="Q96" s="174"/>
    </row>
    <row r="97" spans="1:17" ht="11.25" customHeight="1" x14ac:dyDescent="0.2">
      <c r="A97" s="177" t="s">
        <v>67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</row>
    <row r="98" spans="1:17" ht="21.75" customHeight="1" x14ac:dyDescent="0.2">
      <c r="A98" s="21">
        <v>1</v>
      </c>
      <c r="B98" s="22"/>
      <c r="C98" s="15">
        <v>1315031</v>
      </c>
      <c r="D98" s="86" t="s">
        <v>169</v>
      </c>
      <c r="E98" s="107"/>
      <c r="F98" s="107"/>
      <c r="G98" s="107"/>
      <c r="H98" s="107"/>
      <c r="I98" s="107"/>
      <c r="J98" s="107"/>
      <c r="K98" s="107"/>
      <c r="L98" s="23" t="s">
        <v>68</v>
      </c>
      <c r="M98" s="91" t="s">
        <v>56</v>
      </c>
      <c r="N98" s="91"/>
      <c r="O98" s="91"/>
      <c r="P98" s="174">
        <v>2531</v>
      </c>
      <c r="Q98" s="174"/>
    </row>
    <row r="99" spans="1:17" ht="21.75" customHeight="1" x14ac:dyDescent="0.2">
      <c r="A99" s="21">
        <v>2</v>
      </c>
      <c r="B99" s="22"/>
      <c r="C99" s="15">
        <v>1315031</v>
      </c>
      <c r="D99" s="86" t="s">
        <v>170</v>
      </c>
      <c r="E99" s="107"/>
      <c r="F99" s="107"/>
      <c r="G99" s="107"/>
      <c r="H99" s="107"/>
      <c r="I99" s="107"/>
      <c r="J99" s="107"/>
      <c r="K99" s="107"/>
      <c r="L99" s="23" t="s">
        <v>68</v>
      </c>
      <c r="M99" s="91" t="s">
        <v>56</v>
      </c>
      <c r="N99" s="91"/>
      <c r="O99" s="91"/>
      <c r="P99" s="174">
        <v>1857</v>
      </c>
      <c r="Q99" s="174"/>
    </row>
    <row r="100" spans="1:17" ht="21.75" customHeight="1" x14ac:dyDescent="0.2">
      <c r="A100" s="21">
        <v>3</v>
      </c>
      <c r="B100" s="22"/>
      <c r="C100" s="15">
        <v>1315031</v>
      </c>
      <c r="D100" s="107" t="s">
        <v>69</v>
      </c>
      <c r="E100" s="107"/>
      <c r="F100" s="107"/>
      <c r="G100" s="107"/>
      <c r="H100" s="107"/>
      <c r="I100" s="107"/>
      <c r="J100" s="107"/>
      <c r="K100" s="107"/>
      <c r="L100" s="23" t="s">
        <v>68</v>
      </c>
      <c r="M100" s="91" t="s">
        <v>56</v>
      </c>
      <c r="N100" s="91"/>
      <c r="O100" s="91"/>
      <c r="P100" s="174">
        <v>556</v>
      </c>
      <c r="Q100" s="174"/>
    </row>
    <row r="101" spans="1:17" ht="21.75" customHeight="1" x14ac:dyDescent="0.2">
      <c r="A101" s="21">
        <v>4</v>
      </c>
      <c r="B101" s="22"/>
      <c r="C101" s="15">
        <v>1315031</v>
      </c>
      <c r="D101" s="86" t="s">
        <v>171</v>
      </c>
      <c r="E101" s="107"/>
      <c r="F101" s="107"/>
      <c r="G101" s="107"/>
      <c r="H101" s="107"/>
      <c r="I101" s="107"/>
      <c r="J101" s="107"/>
      <c r="K101" s="107"/>
      <c r="L101" s="23" t="s">
        <v>68</v>
      </c>
      <c r="M101" s="91" t="s">
        <v>56</v>
      </c>
      <c r="N101" s="91"/>
      <c r="O101" s="91"/>
      <c r="P101" s="174">
        <v>2401</v>
      </c>
      <c r="Q101" s="174"/>
    </row>
    <row r="102" spans="1:17" ht="21.75" customHeight="1" x14ac:dyDescent="0.2">
      <c r="A102" s="21">
        <v>5</v>
      </c>
      <c r="B102" s="22"/>
      <c r="C102" s="15">
        <v>1315031</v>
      </c>
      <c r="D102" s="86" t="s">
        <v>172</v>
      </c>
      <c r="E102" s="107"/>
      <c r="F102" s="107"/>
      <c r="G102" s="107"/>
      <c r="H102" s="107"/>
      <c r="I102" s="107"/>
      <c r="J102" s="107"/>
      <c r="K102" s="107"/>
      <c r="L102" s="23" t="s">
        <v>68</v>
      </c>
      <c r="M102" s="91" t="s">
        <v>56</v>
      </c>
      <c r="N102" s="91"/>
      <c r="O102" s="91"/>
      <c r="P102" s="174">
        <v>1780</v>
      </c>
      <c r="Q102" s="174"/>
    </row>
    <row r="103" spans="1:17" ht="21.75" customHeight="1" x14ac:dyDescent="0.2">
      <c r="A103" s="21">
        <v>6</v>
      </c>
      <c r="B103" s="22"/>
      <c r="C103" s="15">
        <v>1315031</v>
      </c>
      <c r="D103" s="107" t="s">
        <v>70</v>
      </c>
      <c r="E103" s="107"/>
      <c r="F103" s="107"/>
      <c r="G103" s="107"/>
      <c r="H103" s="107"/>
      <c r="I103" s="107"/>
      <c r="J103" s="107"/>
      <c r="K103" s="107"/>
      <c r="L103" s="23" t="s">
        <v>68</v>
      </c>
      <c r="M103" s="91" t="s">
        <v>56</v>
      </c>
      <c r="N103" s="91"/>
      <c r="O103" s="91"/>
      <c r="P103" s="174">
        <v>330</v>
      </c>
      <c r="Q103" s="174"/>
    </row>
    <row r="104" spans="1:17" ht="21.75" customHeight="1" x14ac:dyDescent="0.2">
      <c r="A104" s="21">
        <v>7</v>
      </c>
      <c r="B104" s="22"/>
      <c r="C104" s="15">
        <v>1315031</v>
      </c>
      <c r="D104" s="107" t="s">
        <v>71</v>
      </c>
      <c r="E104" s="107"/>
      <c r="F104" s="107"/>
      <c r="G104" s="107"/>
      <c r="H104" s="107"/>
      <c r="I104" s="107"/>
      <c r="J104" s="107"/>
      <c r="K104" s="107"/>
      <c r="L104" s="23" t="s">
        <v>55</v>
      </c>
      <c r="M104" s="91" t="s">
        <v>56</v>
      </c>
      <c r="N104" s="91"/>
      <c r="O104" s="91"/>
      <c r="P104" s="174">
        <v>135</v>
      </c>
      <c r="Q104" s="174"/>
    </row>
    <row r="105" spans="1:17" ht="21.75" customHeight="1" x14ac:dyDescent="0.2">
      <c r="A105" s="21">
        <v>8</v>
      </c>
      <c r="B105" s="22"/>
      <c r="C105" s="15">
        <v>1315031</v>
      </c>
      <c r="D105" s="86" t="s">
        <v>173</v>
      </c>
      <c r="E105" s="107"/>
      <c r="F105" s="107"/>
      <c r="G105" s="107"/>
      <c r="H105" s="107"/>
      <c r="I105" s="107"/>
      <c r="J105" s="107"/>
      <c r="K105" s="107"/>
      <c r="L105" s="23" t="s">
        <v>55</v>
      </c>
      <c r="M105" s="91" t="s">
        <v>56</v>
      </c>
      <c r="N105" s="91"/>
      <c r="O105" s="91"/>
      <c r="P105" s="179">
        <f>310+8</f>
        <v>318</v>
      </c>
      <c r="Q105" s="179"/>
    </row>
    <row r="106" spans="1:17" ht="21.75" customHeight="1" x14ac:dyDescent="0.2">
      <c r="A106" s="21">
        <v>9</v>
      </c>
      <c r="B106" s="22"/>
      <c r="C106" s="15">
        <v>1315031</v>
      </c>
      <c r="D106" s="86" t="s">
        <v>174</v>
      </c>
      <c r="E106" s="107"/>
      <c r="F106" s="107"/>
      <c r="G106" s="107"/>
      <c r="H106" s="107"/>
      <c r="I106" s="107"/>
      <c r="J106" s="107"/>
      <c r="K106" s="107"/>
      <c r="L106" s="23" t="s">
        <v>55</v>
      </c>
      <c r="M106" s="91" t="s">
        <v>56</v>
      </c>
      <c r="N106" s="91"/>
      <c r="O106" s="91"/>
      <c r="P106" s="174">
        <v>267</v>
      </c>
      <c r="Q106" s="174"/>
    </row>
    <row r="107" spans="1:17" ht="11.25" customHeight="1" x14ac:dyDescent="0.2">
      <c r="A107" s="177" t="s">
        <v>72</v>
      </c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</row>
    <row r="108" spans="1:17" ht="21.75" customHeight="1" x14ac:dyDescent="0.2">
      <c r="A108" s="21">
        <v>1</v>
      </c>
      <c r="B108" s="22"/>
      <c r="C108" s="15">
        <v>1315031</v>
      </c>
      <c r="D108" s="86" t="s">
        <v>175</v>
      </c>
      <c r="E108" s="107"/>
      <c r="F108" s="107"/>
      <c r="G108" s="107"/>
      <c r="H108" s="107"/>
      <c r="I108" s="107"/>
      <c r="J108" s="107"/>
      <c r="K108" s="107"/>
      <c r="L108" s="23" t="s">
        <v>73</v>
      </c>
      <c r="M108" s="91" t="s">
        <v>74</v>
      </c>
      <c r="N108" s="91"/>
      <c r="O108" s="91"/>
      <c r="P108" s="178">
        <f>P88/5</f>
        <v>3389.7849999999999</v>
      </c>
      <c r="Q108" s="178"/>
    </row>
    <row r="109" spans="1:17" ht="21.75" customHeight="1" x14ac:dyDescent="0.2">
      <c r="A109" s="21">
        <v>2</v>
      </c>
      <c r="B109" s="22"/>
      <c r="C109" s="15">
        <v>1315031</v>
      </c>
      <c r="D109" s="86" t="s">
        <v>176</v>
      </c>
      <c r="E109" s="107"/>
      <c r="F109" s="107"/>
      <c r="G109" s="107"/>
      <c r="H109" s="107"/>
      <c r="I109" s="107"/>
      <c r="J109" s="107"/>
      <c r="K109" s="107"/>
      <c r="L109" s="23" t="s">
        <v>73</v>
      </c>
      <c r="M109" s="91" t="s">
        <v>74</v>
      </c>
      <c r="N109" s="91"/>
      <c r="O109" s="91"/>
      <c r="P109" s="178">
        <f>P89/P86</f>
        <v>2910.9059999999999</v>
      </c>
      <c r="Q109" s="178"/>
    </row>
    <row r="110" spans="1:17" ht="21.75" customHeight="1" x14ac:dyDescent="0.2">
      <c r="A110" s="21">
        <v>3</v>
      </c>
      <c r="B110" s="22"/>
      <c r="C110" s="15">
        <v>1315031</v>
      </c>
      <c r="D110" s="107" t="s">
        <v>75</v>
      </c>
      <c r="E110" s="107"/>
      <c r="F110" s="107"/>
      <c r="G110" s="107"/>
      <c r="H110" s="107"/>
      <c r="I110" s="107"/>
      <c r="J110" s="107"/>
      <c r="K110" s="107"/>
      <c r="L110" s="23" t="s">
        <v>73</v>
      </c>
      <c r="M110" s="91" t="s">
        <v>74</v>
      </c>
      <c r="N110" s="91"/>
      <c r="O110" s="91"/>
      <c r="P110" s="178">
        <f>P90/P87</f>
        <v>4703.9650000000001</v>
      </c>
      <c r="Q110" s="178"/>
    </row>
    <row r="111" spans="1:17" ht="21.75" customHeight="1" x14ac:dyDescent="0.2">
      <c r="A111" s="21">
        <v>4</v>
      </c>
      <c r="B111" s="22"/>
      <c r="C111" s="15">
        <v>1315031</v>
      </c>
      <c r="D111" s="86" t="s">
        <v>76</v>
      </c>
      <c r="E111" s="107"/>
      <c r="F111" s="107"/>
      <c r="G111" s="107"/>
      <c r="H111" s="107"/>
      <c r="I111" s="107"/>
      <c r="J111" s="107"/>
      <c r="K111" s="107"/>
      <c r="L111" s="23" t="s">
        <v>73</v>
      </c>
      <c r="M111" s="91" t="s">
        <v>74</v>
      </c>
      <c r="N111" s="91"/>
      <c r="O111" s="91"/>
      <c r="P111" s="178">
        <f>10027037/P91/12</f>
        <v>4642.1467592592589</v>
      </c>
      <c r="Q111" s="178"/>
    </row>
    <row r="112" spans="1:17" ht="21.75" customHeight="1" x14ac:dyDescent="0.2">
      <c r="A112" s="21">
        <v>5</v>
      </c>
      <c r="B112" s="22"/>
      <c r="C112" s="15">
        <v>1315031</v>
      </c>
      <c r="D112" s="86" t="s">
        <v>77</v>
      </c>
      <c r="E112" s="107"/>
      <c r="F112" s="107"/>
      <c r="G112" s="107"/>
      <c r="H112" s="107"/>
      <c r="I112" s="107"/>
      <c r="J112" s="107"/>
      <c r="K112" s="107"/>
      <c r="L112" s="23" t="s">
        <v>73</v>
      </c>
      <c r="M112" s="91" t="s">
        <v>74</v>
      </c>
      <c r="N112" s="91"/>
      <c r="O112" s="91"/>
      <c r="P112" s="178">
        <f>12388256/P92/12</f>
        <v>4963.2435897435898</v>
      </c>
      <c r="Q112" s="178"/>
    </row>
    <row r="113" spans="1:17" ht="21.75" customHeight="1" x14ac:dyDescent="0.2">
      <c r="A113" s="21">
        <v>6</v>
      </c>
      <c r="B113" s="22"/>
      <c r="C113" s="15">
        <v>1315031</v>
      </c>
      <c r="D113" s="86" t="s">
        <v>177</v>
      </c>
      <c r="E113" s="107"/>
      <c r="F113" s="107"/>
      <c r="G113" s="107"/>
      <c r="H113" s="107"/>
      <c r="I113" s="107"/>
      <c r="J113" s="107"/>
      <c r="K113" s="107"/>
      <c r="L113" s="23" t="s">
        <v>73</v>
      </c>
      <c r="M113" s="91" t="s">
        <v>74</v>
      </c>
      <c r="N113" s="91"/>
      <c r="O113" s="91"/>
      <c r="P113" s="178">
        <f>3854140/P93/12</f>
        <v>5180.2956989247314</v>
      </c>
      <c r="Q113" s="178"/>
    </row>
    <row r="114" spans="1:17" ht="21.75" customHeight="1" x14ac:dyDescent="0.2">
      <c r="A114" s="21">
        <v>7</v>
      </c>
      <c r="B114" s="22"/>
      <c r="C114" s="15">
        <v>1315031</v>
      </c>
      <c r="D114" s="107" t="s">
        <v>78</v>
      </c>
      <c r="E114" s="107"/>
      <c r="F114" s="107"/>
      <c r="G114" s="107"/>
      <c r="H114" s="107"/>
      <c r="I114" s="107"/>
      <c r="J114" s="107"/>
      <c r="K114" s="107"/>
      <c r="L114" s="23" t="s">
        <v>73</v>
      </c>
      <c r="M114" s="91" t="s">
        <v>74</v>
      </c>
      <c r="N114" s="91"/>
      <c r="O114" s="91"/>
      <c r="P114" s="174">
        <v>437.81299999999999</v>
      </c>
      <c r="Q114" s="174"/>
    </row>
    <row r="115" spans="1:17" ht="21.75" customHeight="1" x14ac:dyDescent="0.2">
      <c r="A115" s="21">
        <v>8</v>
      </c>
      <c r="B115" s="22"/>
      <c r="C115" s="15">
        <v>1315031</v>
      </c>
      <c r="D115" s="107" t="s">
        <v>79</v>
      </c>
      <c r="E115" s="107"/>
      <c r="F115" s="107"/>
      <c r="G115" s="107"/>
      <c r="H115" s="107"/>
      <c r="I115" s="107"/>
      <c r="J115" s="107"/>
      <c r="K115" s="107"/>
      <c r="L115" s="23" t="s">
        <v>73</v>
      </c>
      <c r="M115" s="91" t="s">
        <v>74</v>
      </c>
      <c r="N115" s="91"/>
      <c r="O115" s="91"/>
      <c r="P115" s="174">
        <v>1078.1210000000001</v>
      </c>
      <c r="Q115" s="174"/>
    </row>
    <row r="116" spans="1:17" ht="21.75" customHeight="1" x14ac:dyDescent="0.2">
      <c r="A116" s="21">
        <v>9</v>
      </c>
      <c r="B116" s="22"/>
      <c r="C116" s="15">
        <v>1315031</v>
      </c>
      <c r="D116" s="107" t="s">
        <v>80</v>
      </c>
      <c r="E116" s="107"/>
      <c r="F116" s="107"/>
      <c r="G116" s="107"/>
      <c r="H116" s="107"/>
      <c r="I116" s="107"/>
      <c r="J116" s="107"/>
      <c r="K116" s="107"/>
      <c r="L116" s="23" t="s">
        <v>73</v>
      </c>
      <c r="M116" s="91" t="s">
        <v>74</v>
      </c>
      <c r="N116" s="91"/>
      <c r="O116" s="91"/>
      <c r="P116" s="174">
        <v>991.79700000000003</v>
      </c>
      <c r="Q116" s="174"/>
    </row>
    <row r="117" spans="1:17" ht="21.75" customHeight="1" x14ac:dyDescent="0.2">
      <c r="A117" s="21">
        <v>10</v>
      </c>
      <c r="B117" s="22"/>
      <c r="C117" s="15">
        <v>1315031</v>
      </c>
      <c r="D117" s="107" t="s">
        <v>81</v>
      </c>
      <c r="E117" s="107"/>
      <c r="F117" s="107"/>
      <c r="G117" s="107"/>
      <c r="H117" s="107"/>
      <c r="I117" s="107"/>
      <c r="J117" s="107"/>
      <c r="K117" s="107"/>
      <c r="L117" s="23" t="s">
        <v>73</v>
      </c>
      <c r="M117" s="91" t="s">
        <v>74</v>
      </c>
      <c r="N117" s="91"/>
      <c r="O117" s="91"/>
      <c r="P117" s="174">
        <v>437.81299999999999</v>
      </c>
      <c r="Q117" s="174"/>
    </row>
    <row r="118" spans="1:17" ht="21.75" customHeight="1" x14ac:dyDescent="0.2">
      <c r="A118" s="21">
        <v>11</v>
      </c>
      <c r="B118" s="22"/>
      <c r="C118" s="15">
        <v>1315031</v>
      </c>
      <c r="D118" s="107" t="s">
        <v>82</v>
      </c>
      <c r="E118" s="107"/>
      <c r="F118" s="107"/>
      <c r="G118" s="107"/>
      <c r="H118" s="107"/>
      <c r="I118" s="107"/>
      <c r="J118" s="107"/>
      <c r="K118" s="107"/>
      <c r="L118" s="23" t="s">
        <v>73</v>
      </c>
      <c r="M118" s="91" t="s">
        <v>74</v>
      </c>
      <c r="N118" s="91"/>
      <c r="O118" s="91"/>
      <c r="P118" s="174">
        <v>1078.1210000000001</v>
      </c>
      <c r="Q118" s="174"/>
    </row>
    <row r="119" spans="1:17" ht="21.75" customHeight="1" x14ac:dyDescent="0.2">
      <c r="A119" s="21">
        <v>12</v>
      </c>
      <c r="B119" s="22"/>
      <c r="C119" s="15">
        <v>1315031</v>
      </c>
      <c r="D119" s="107" t="s">
        <v>83</v>
      </c>
      <c r="E119" s="107"/>
      <c r="F119" s="107"/>
      <c r="G119" s="107"/>
      <c r="H119" s="107"/>
      <c r="I119" s="107"/>
      <c r="J119" s="107"/>
      <c r="K119" s="107"/>
      <c r="L119" s="23" t="s">
        <v>73</v>
      </c>
      <c r="M119" s="91" t="s">
        <v>74</v>
      </c>
      <c r="N119" s="91"/>
      <c r="O119" s="91"/>
      <c r="P119" s="174">
        <v>991.79700000000003</v>
      </c>
      <c r="Q119" s="174"/>
    </row>
    <row r="120" spans="1:17" ht="21.75" customHeight="1" x14ac:dyDescent="0.2">
      <c r="A120" s="21">
        <v>13</v>
      </c>
      <c r="B120" s="22"/>
      <c r="C120" s="15">
        <v>1315031</v>
      </c>
      <c r="D120" s="107" t="s">
        <v>84</v>
      </c>
      <c r="E120" s="107"/>
      <c r="F120" s="107"/>
      <c r="G120" s="107"/>
      <c r="H120" s="107"/>
      <c r="I120" s="107"/>
      <c r="J120" s="107"/>
      <c r="K120" s="107"/>
      <c r="L120" s="23" t="s">
        <v>73</v>
      </c>
      <c r="M120" s="91" t="s">
        <v>74</v>
      </c>
      <c r="N120" s="91"/>
      <c r="O120" s="91"/>
      <c r="P120" s="178">
        <v>5008.7330000000002</v>
      </c>
      <c r="Q120" s="178"/>
    </row>
    <row r="121" spans="1:17" ht="21.75" customHeight="1" x14ac:dyDescent="0.2">
      <c r="A121" s="21">
        <v>14</v>
      </c>
      <c r="B121" s="22"/>
      <c r="C121" s="15">
        <v>1315031</v>
      </c>
      <c r="D121" s="86" t="s">
        <v>178</v>
      </c>
      <c r="E121" s="107"/>
      <c r="F121" s="107"/>
      <c r="G121" s="107"/>
      <c r="H121" s="107"/>
      <c r="I121" s="107"/>
      <c r="J121" s="107"/>
      <c r="K121" s="107"/>
      <c r="L121" s="23" t="s">
        <v>73</v>
      </c>
      <c r="M121" s="91" t="s">
        <v>74</v>
      </c>
      <c r="N121" s="91"/>
      <c r="O121" s="91"/>
      <c r="P121" s="179">
        <v>4953.8990000000003</v>
      </c>
      <c r="Q121" s="179"/>
    </row>
    <row r="122" spans="1:17" ht="21.75" customHeight="1" x14ac:dyDescent="0.2">
      <c r="A122" s="21">
        <v>15</v>
      </c>
      <c r="B122" s="22"/>
      <c r="C122" s="15">
        <v>1315031</v>
      </c>
      <c r="D122" s="86" t="s">
        <v>179</v>
      </c>
      <c r="E122" s="107"/>
      <c r="F122" s="107"/>
      <c r="G122" s="107"/>
      <c r="H122" s="107"/>
      <c r="I122" s="107"/>
      <c r="J122" s="107"/>
      <c r="K122" s="107"/>
      <c r="L122" s="23" t="s">
        <v>73</v>
      </c>
      <c r="M122" s="91" t="s">
        <v>74</v>
      </c>
      <c r="N122" s="91"/>
      <c r="O122" s="91"/>
      <c r="P122" s="178">
        <v>5978.7169999999996</v>
      </c>
      <c r="Q122" s="178"/>
    </row>
    <row r="123" spans="1:17" ht="11.25" customHeight="1" x14ac:dyDescent="0.2">
      <c r="A123" s="177" t="s">
        <v>85</v>
      </c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</row>
    <row r="124" spans="1:17" ht="21.75" customHeight="1" x14ac:dyDescent="0.2">
      <c r="A124" s="21">
        <v>1</v>
      </c>
      <c r="B124" s="22"/>
      <c r="C124" s="15">
        <v>1315031</v>
      </c>
      <c r="D124" s="86" t="s">
        <v>180</v>
      </c>
      <c r="E124" s="107"/>
      <c r="F124" s="107"/>
      <c r="G124" s="107"/>
      <c r="H124" s="107"/>
      <c r="I124" s="107"/>
      <c r="J124" s="107"/>
      <c r="K124" s="107"/>
      <c r="L124" s="23" t="s">
        <v>68</v>
      </c>
      <c r="M124" s="91" t="s">
        <v>74</v>
      </c>
      <c r="N124" s="91"/>
      <c r="O124" s="91"/>
      <c r="P124" s="174">
        <v>1</v>
      </c>
      <c r="Q124" s="174"/>
    </row>
    <row r="125" spans="1:17" ht="21.75" customHeight="1" x14ac:dyDescent="0.2">
      <c r="A125" s="21">
        <v>2</v>
      </c>
      <c r="B125" s="22"/>
      <c r="C125" s="15">
        <v>1315031</v>
      </c>
      <c r="D125" s="86" t="s">
        <v>182</v>
      </c>
      <c r="E125" s="107"/>
      <c r="F125" s="107"/>
      <c r="G125" s="107"/>
      <c r="H125" s="107"/>
      <c r="I125" s="107"/>
      <c r="J125" s="107"/>
      <c r="K125" s="107"/>
      <c r="L125" s="23" t="s">
        <v>68</v>
      </c>
      <c r="M125" s="91" t="s">
        <v>74</v>
      </c>
      <c r="N125" s="91"/>
      <c r="O125" s="91"/>
      <c r="P125" s="174">
        <v>8</v>
      </c>
      <c r="Q125" s="174"/>
    </row>
    <row r="126" spans="1:17" ht="21.75" customHeight="1" x14ac:dyDescent="0.2">
      <c r="A126" s="21">
        <v>3</v>
      </c>
      <c r="B126" s="22"/>
      <c r="C126" s="15">
        <v>1315031</v>
      </c>
      <c r="D126" s="86" t="s">
        <v>181</v>
      </c>
      <c r="E126" s="107"/>
      <c r="F126" s="107"/>
      <c r="G126" s="107"/>
      <c r="H126" s="107"/>
      <c r="I126" s="107"/>
      <c r="J126" s="107"/>
      <c r="K126" s="107"/>
      <c r="L126" s="23" t="s">
        <v>68</v>
      </c>
      <c r="M126" s="91" t="s">
        <v>74</v>
      </c>
      <c r="N126" s="91"/>
      <c r="O126" s="91"/>
      <c r="P126" s="174">
        <v>1</v>
      </c>
      <c r="Q126" s="174"/>
    </row>
    <row r="127" spans="1:17" ht="21.75" customHeight="1" x14ac:dyDescent="0.2">
      <c r="A127" s="21">
        <v>4</v>
      </c>
      <c r="B127" s="22"/>
      <c r="C127" s="15">
        <v>1315031</v>
      </c>
      <c r="D127" s="86" t="s">
        <v>183</v>
      </c>
      <c r="E127" s="107"/>
      <c r="F127" s="107"/>
      <c r="G127" s="107"/>
      <c r="H127" s="107"/>
      <c r="I127" s="107"/>
      <c r="J127" s="107"/>
      <c r="K127" s="107"/>
      <c r="L127" s="23" t="s">
        <v>68</v>
      </c>
      <c r="M127" s="91" t="s">
        <v>74</v>
      </c>
      <c r="N127" s="91"/>
      <c r="O127" s="91"/>
      <c r="P127" s="174">
        <v>76</v>
      </c>
      <c r="Q127" s="174"/>
    </row>
    <row r="128" spans="1:17" ht="21.75" customHeight="1" x14ac:dyDescent="0.2">
      <c r="A128" s="21">
        <v>5</v>
      </c>
      <c r="B128" s="22"/>
      <c r="C128" s="15">
        <v>1315031</v>
      </c>
      <c r="D128" s="86" t="s">
        <v>184</v>
      </c>
      <c r="E128" s="107"/>
      <c r="F128" s="107"/>
      <c r="G128" s="107"/>
      <c r="H128" s="107"/>
      <c r="I128" s="107"/>
      <c r="J128" s="107"/>
      <c r="K128" s="107"/>
      <c r="L128" s="23" t="s">
        <v>68</v>
      </c>
      <c r="M128" s="91" t="s">
        <v>74</v>
      </c>
      <c r="N128" s="91"/>
      <c r="O128" s="91"/>
      <c r="P128" s="174">
        <v>70</v>
      </c>
      <c r="Q128" s="174"/>
    </row>
    <row r="129" spans="1:17" ht="21.75" customHeight="1" x14ac:dyDescent="0.2">
      <c r="A129" s="21">
        <v>6</v>
      </c>
      <c r="B129" s="22"/>
      <c r="C129" s="15">
        <v>1315031</v>
      </c>
      <c r="D129" s="107" t="s">
        <v>86</v>
      </c>
      <c r="E129" s="107"/>
      <c r="F129" s="107"/>
      <c r="G129" s="107"/>
      <c r="H129" s="107"/>
      <c r="I129" s="107"/>
      <c r="J129" s="107"/>
      <c r="K129" s="107"/>
      <c r="L129" s="23" t="s">
        <v>68</v>
      </c>
      <c r="M129" s="91" t="s">
        <v>74</v>
      </c>
      <c r="N129" s="91"/>
      <c r="O129" s="91"/>
      <c r="P129" s="174">
        <v>8</v>
      </c>
      <c r="Q129" s="174"/>
    </row>
    <row r="130" spans="1:17" ht="21.75" customHeight="1" x14ac:dyDescent="0.2">
      <c r="A130" s="21">
        <v>7</v>
      </c>
      <c r="B130" s="22"/>
      <c r="C130" s="15">
        <v>1315031</v>
      </c>
      <c r="D130" s="86" t="s">
        <v>185</v>
      </c>
      <c r="E130" s="107"/>
      <c r="F130" s="107"/>
      <c r="G130" s="107"/>
      <c r="H130" s="107"/>
      <c r="I130" s="107"/>
      <c r="J130" s="107"/>
      <c r="K130" s="107"/>
      <c r="L130" s="23" t="s">
        <v>68</v>
      </c>
      <c r="M130" s="91" t="s">
        <v>74</v>
      </c>
      <c r="N130" s="91"/>
      <c r="O130" s="91"/>
      <c r="P130" s="174">
        <v>12</v>
      </c>
      <c r="Q130" s="174"/>
    </row>
    <row r="131" spans="1:17" ht="21.75" customHeight="1" x14ac:dyDescent="0.2">
      <c r="A131" s="21">
        <v>8</v>
      </c>
      <c r="B131" s="22"/>
      <c r="C131" s="15">
        <v>1315031</v>
      </c>
      <c r="D131" s="107" t="s">
        <v>87</v>
      </c>
      <c r="E131" s="107"/>
      <c r="F131" s="107"/>
      <c r="G131" s="107"/>
      <c r="H131" s="107"/>
      <c r="I131" s="107"/>
      <c r="J131" s="107"/>
      <c r="K131" s="107"/>
      <c r="L131" s="23" t="s">
        <v>68</v>
      </c>
      <c r="M131" s="91" t="s">
        <v>74</v>
      </c>
      <c r="N131" s="91"/>
      <c r="O131" s="91"/>
      <c r="P131" s="174">
        <v>20</v>
      </c>
      <c r="Q131" s="174"/>
    </row>
    <row r="132" spans="1:17" ht="21.75" customHeight="1" x14ac:dyDescent="0.2">
      <c r="A132" s="21">
        <v>9</v>
      </c>
      <c r="B132" s="22"/>
      <c r="C132" s="15">
        <v>1315031</v>
      </c>
      <c r="D132" s="86" t="s">
        <v>186</v>
      </c>
      <c r="E132" s="107"/>
      <c r="F132" s="107"/>
      <c r="G132" s="107"/>
      <c r="H132" s="107"/>
      <c r="I132" s="107"/>
      <c r="J132" s="107"/>
      <c r="K132" s="107"/>
      <c r="L132" s="23" t="s">
        <v>68</v>
      </c>
      <c r="M132" s="91" t="s">
        <v>74</v>
      </c>
      <c r="N132" s="91"/>
      <c r="O132" s="91"/>
      <c r="P132" s="174">
        <v>7</v>
      </c>
      <c r="Q132" s="174"/>
    </row>
    <row r="133" spans="1:17" ht="21.75" customHeight="1" x14ac:dyDescent="0.2">
      <c r="A133" s="21">
        <v>10</v>
      </c>
      <c r="B133" s="22"/>
      <c r="C133" s="15">
        <v>1315031</v>
      </c>
      <c r="D133" s="107" t="s">
        <v>88</v>
      </c>
      <c r="E133" s="107"/>
      <c r="F133" s="107"/>
      <c r="G133" s="107"/>
      <c r="H133" s="107"/>
      <c r="I133" s="107"/>
      <c r="J133" s="107"/>
      <c r="K133" s="107"/>
      <c r="L133" s="23" t="s">
        <v>89</v>
      </c>
      <c r="M133" s="91" t="s">
        <v>74</v>
      </c>
      <c r="N133" s="91"/>
      <c r="O133" s="91"/>
      <c r="P133" s="180">
        <v>4.3899999999999997</v>
      </c>
      <c r="Q133" s="180"/>
    </row>
    <row r="134" spans="1:17" ht="21.75" customHeight="1" x14ac:dyDescent="0.2">
      <c r="A134" s="21">
        <v>11</v>
      </c>
      <c r="B134" s="22"/>
      <c r="C134" s="15">
        <v>1315031</v>
      </c>
      <c r="D134" s="107" t="s">
        <v>90</v>
      </c>
      <c r="E134" s="107"/>
      <c r="F134" s="107"/>
      <c r="G134" s="107"/>
      <c r="H134" s="107"/>
      <c r="I134" s="107"/>
      <c r="J134" s="107"/>
      <c r="K134" s="107"/>
      <c r="L134" s="23" t="s">
        <v>89</v>
      </c>
      <c r="M134" s="91" t="s">
        <v>74</v>
      </c>
      <c r="N134" s="91"/>
      <c r="O134" s="91"/>
      <c r="P134" s="174">
        <v>156</v>
      </c>
      <c r="Q134" s="174"/>
    </row>
    <row r="135" spans="1:17" ht="21.75" customHeight="1" x14ac:dyDescent="0.2">
      <c r="A135" s="21">
        <v>12</v>
      </c>
      <c r="B135" s="22"/>
      <c r="C135" s="15">
        <v>1315031</v>
      </c>
      <c r="D135" s="107" t="s">
        <v>91</v>
      </c>
      <c r="E135" s="107"/>
      <c r="F135" s="107"/>
      <c r="G135" s="107"/>
      <c r="H135" s="107"/>
      <c r="I135" s="107"/>
      <c r="J135" s="107"/>
      <c r="K135" s="107"/>
      <c r="L135" s="23" t="s">
        <v>89</v>
      </c>
      <c r="M135" s="91" t="s">
        <v>74</v>
      </c>
      <c r="N135" s="91"/>
      <c r="O135" s="91"/>
      <c r="P135" s="180">
        <v>5.86</v>
      </c>
      <c r="Q135" s="180"/>
    </row>
    <row r="136" spans="1:17" ht="11.25" customHeight="1" x14ac:dyDescent="0.2">
      <c r="A136" s="175">
        <v>2</v>
      </c>
      <c r="B136" s="175"/>
      <c r="C136" s="13">
        <v>1315031</v>
      </c>
      <c r="D136" s="181" t="s">
        <v>158</v>
      </c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1:17" ht="11.25" customHeight="1" x14ac:dyDescent="0.2">
      <c r="A137" s="177" t="s">
        <v>54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</row>
    <row r="138" spans="1:17" ht="11.25" customHeight="1" x14ac:dyDescent="0.2">
      <c r="A138" s="21">
        <v>1</v>
      </c>
      <c r="B138" s="22"/>
      <c r="C138" s="15">
        <v>1315031</v>
      </c>
      <c r="D138" s="107" t="s">
        <v>92</v>
      </c>
      <c r="E138" s="107"/>
      <c r="F138" s="107"/>
      <c r="G138" s="107"/>
      <c r="H138" s="107"/>
      <c r="I138" s="107"/>
      <c r="J138" s="107"/>
      <c r="K138" s="107"/>
      <c r="L138" s="23" t="s">
        <v>58</v>
      </c>
      <c r="M138" s="91" t="s">
        <v>56</v>
      </c>
      <c r="N138" s="91"/>
      <c r="O138" s="91"/>
      <c r="P138" s="174">
        <f>P57</f>
        <v>1461.941</v>
      </c>
      <c r="Q138" s="174"/>
    </row>
    <row r="139" spans="1:17" ht="11.25" customHeight="1" x14ac:dyDescent="0.2">
      <c r="A139" s="177" t="s">
        <v>67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</row>
    <row r="140" spans="1:17" ht="11.25" customHeight="1" x14ac:dyDescent="0.2">
      <c r="A140" s="21">
        <v>1</v>
      </c>
      <c r="B140" s="22"/>
      <c r="C140" s="15">
        <v>1315031</v>
      </c>
      <c r="D140" s="107" t="s">
        <v>93</v>
      </c>
      <c r="E140" s="107"/>
      <c r="F140" s="107"/>
      <c r="G140" s="107"/>
      <c r="H140" s="107"/>
      <c r="I140" s="107"/>
      <c r="J140" s="107"/>
      <c r="K140" s="107"/>
      <c r="L140" s="23" t="s">
        <v>55</v>
      </c>
      <c r="M140" s="91" t="s">
        <v>56</v>
      </c>
      <c r="N140" s="91"/>
      <c r="O140" s="91"/>
      <c r="P140" s="174">
        <v>7</v>
      </c>
      <c r="Q140" s="174"/>
    </row>
    <row r="141" spans="1:17" ht="11.25" customHeight="1" x14ac:dyDescent="0.2">
      <c r="A141" s="21">
        <v>2</v>
      </c>
      <c r="B141" s="22"/>
      <c r="C141" s="15">
        <v>1315031</v>
      </c>
      <c r="D141" s="107" t="s">
        <v>94</v>
      </c>
      <c r="E141" s="107"/>
      <c r="F141" s="107"/>
      <c r="G141" s="107"/>
      <c r="H141" s="107"/>
      <c r="I141" s="107"/>
      <c r="J141" s="107"/>
      <c r="K141" s="107"/>
      <c r="L141" s="23" t="s">
        <v>95</v>
      </c>
      <c r="M141" s="91" t="s">
        <v>56</v>
      </c>
      <c r="N141" s="91"/>
      <c r="O141" s="91"/>
      <c r="P141" s="174">
        <v>186.6</v>
      </c>
      <c r="Q141" s="174"/>
    </row>
    <row r="142" spans="1:17" ht="11.25" customHeight="1" x14ac:dyDescent="0.2">
      <c r="A142" s="177" t="s">
        <v>72</v>
      </c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</row>
    <row r="143" spans="1:17" ht="11.25" customHeight="1" x14ac:dyDescent="0.2">
      <c r="A143" s="21">
        <v>1</v>
      </c>
      <c r="B143" s="22"/>
      <c r="C143" s="15">
        <v>1315031</v>
      </c>
      <c r="D143" s="107" t="s">
        <v>96</v>
      </c>
      <c r="E143" s="107"/>
      <c r="F143" s="107"/>
      <c r="G143" s="107"/>
      <c r="H143" s="107"/>
      <c r="I143" s="107"/>
      <c r="J143" s="107"/>
      <c r="K143" s="107"/>
      <c r="L143" s="23" t="s">
        <v>58</v>
      </c>
      <c r="M143" s="91" t="s">
        <v>74</v>
      </c>
      <c r="N143" s="91"/>
      <c r="O143" s="91"/>
      <c r="P143" s="174">
        <f>P138/P140</f>
        <v>208.84871428571429</v>
      </c>
      <c r="Q143" s="174"/>
    </row>
    <row r="144" spans="1:17" ht="11.25" customHeight="1" x14ac:dyDescent="0.2">
      <c r="A144" s="21">
        <v>2</v>
      </c>
      <c r="B144" s="22"/>
      <c r="C144" s="15">
        <v>1315031</v>
      </c>
      <c r="D144" s="107" t="s">
        <v>97</v>
      </c>
      <c r="E144" s="107"/>
      <c r="F144" s="107"/>
      <c r="G144" s="107"/>
      <c r="H144" s="107"/>
      <c r="I144" s="107"/>
      <c r="J144" s="107"/>
      <c r="K144" s="107"/>
      <c r="L144" s="23" t="s">
        <v>58</v>
      </c>
      <c r="M144" s="91" t="s">
        <v>74</v>
      </c>
      <c r="N144" s="91"/>
      <c r="O144" s="91"/>
      <c r="P144" s="174">
        <f>P138/P141</f>
        <v>7.8346248660235807</v>
      </c>
      <c r="Q144" s="174"/>
    </row>
    <row r="145" spans="1:19" ht="11.25" customHeight="1" x14ac:dyDescent="0.2">
      <c r="A145" s="177" t="s">
        <v>85</v>
      </c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</row>
    <row r="146" spans="1:19" ht="21.75" customHeight="1" x14ac:dyDescent="0.2">
      <c r="A146" s="21">
        <v>1</v>
      </c>
      <c r="B146" s="22"/>
      <c r="C146" s="15">
        <v>1315031</v>
      </c>
      <c r="D146" s="107" t="s">
        <v>98</v>
      </c>
      <c r="E146" s="107"/>
      <c r="F146" s="107"/>
      <c r="G146" s="107"/>
      <c r="H146" s="107"/>
      <c r="I146" s="107"/>
      <c r="J146" s="107"/>
      <c r="K146" s="107"/>
      <c r="L146" s="23" t="s">
        <v>58</v>
      </c>
      <c r="M146" s="91" t="s">
        <v>74</v>
      </c>
      <c r="N146" s="91"/>
      <c r="O146" s="91"/>
      <c r="P146" s="174">
        <v>0.6</v>
      </c>
      <c r="Q146" s="174"/>
    </row>
    <row r="147" spans="1:19" s="42" customFormat="1" ht="19.5" customHeight="1" x14ac:dyDescent="0.2">
      <c r="A147" s="50"/>
      <c r="B147" s="51">
        <v>3</v>
      </c>
      <c r="C147" s="49">
        <v>1315031</v>
      </c>
      <c r="D147" s="203" t="s">
        <v>41</v>
      </c>
      <c r="E147" s="204"/>
      <c r="F147" s="204"/>
      <c r="G147" s="204"/>
      <c r="H147" s="204"/>
      <c r="I147" s="204"/>
      <c r="J147" s="204"/>
      <c r="K147" s="204"/>
      <c r="L147" s="52"/>
      <c r="M147" s="52"/>
      <c r="N147" s="52"/>
      <c r="O147" s="205"/>
      <c r="P147" s="205"/>
      <c r="Q147" s="53"/>
    </row>
    <row r="148" spans="1:19" s="58" customFormat="1" ht="11.25" customHeight="1" x14ac:dyDescent="0.2">
      <c r="A148" s="70">
        <v>1</v>
      </c>
      <c r="B148" s="71"/>
      <c r="C148" s="59">
        <v>1315031</v>
      </c>
      <c r="D148" s="97" t="s">
        <v>150</v>
      </c>
      <c r="E148" s="95"/>
      <c r="F148" s="95"/>
      <c r="G148" s="95"/>
      <c r="H148" s="95"/>
      <c r="I148" s="95"/>
      <c r="J148" s="95"/>
      <c r="K148" s="95"/>
      <c r="L148" s="73" t="s">
        <v>151</v>
      </c>
      <c r="M148" s="189" t="s">
        <v>56</v>
      </c>
      <c r="N148" s="189"/>
      <c r="O148" s="189"/>
      <c r="P148" s="179">
        <f>P59</f>
        <v>2111.3000000000002</v>
      </c>
      <c r="Q148" s="179"/>
    </row>
    <row r="149" spans="1:19" s="58" customFormat="1" ht="11.25" customHeight="1" x14ac:dyDescent="0.2">
      <c r="A149" s="202" t="s">
        <v>67</v>
      </c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</row>
    <row r="150" spans="1:19" s="58" customFormat="1" ht="11.25" customHeight="1" x14ac:dyDescent="0.2">
      <c r="A150" s="74">
        <v>1</v>
      </c>
      <c r="B150" s="71"/>
      <c r="C150" s="59">
        <v>1315031</v>
      </c>
      <c r="D150" s="97" t="s">
        <v>152</v>
      </c>
      <c r="E150" s="187"/>
      <c r="F150" s="187"/>
      <c r="G150" s="187"/>
      <c r="H150" s="187"/>
      <c r="I150" s="187"/>
      <c r="J150" s="187"/>
      <c r="K150" s="188"/>
      <c r="L150" s="73" t="s">
        <v>55</v>
      </c>
      <c r="M150" s="189" t="s">
        <v>56</v>
      </c>
      <c r="N150" s="189"/>
      <c r="O150" s="189"/>
      <c r="P150" s="230">
        <f>199+4</f>
        <v>203</v>
      </c>
      <c r="Q150" s="231"/>
    </row>
    <row r="151" spans="1:19" s="58" customFormat="1" ht="11.25" customHeight="1" x14ac:dyDescent="0.2">
      <c r="A151" s="202" t="s">
        <v>72</v>
      </c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</row>
    <row r="152" spans="1:19" s="58" customFormat="1" ht="11.25" customHeight="1" x14ac:dyDescent="0.2">
      <c r="A152" s="75">
        <v>1</v>
      </c>
      <c r="B152" s="76"/>
      <c r="C152" s="77">
        <v>1315031</v>
      </c>
      <c r="D152" s="232" t="s">
        <v>153</v>
      </c>
      <c r="E152" s="233"/>
      <c r="F152" s="233"/>
      <c r="G152" s="233"/>
      <c r="H152" s="233"/>
      <c r="I152" s="233"/>
      <c r="J152" s="233"/>
      <c r="K152" s="234"/>
      <c r="L152" s="78" t="s">
        <v>151</v>
      </c>
      <c r="M152" s="189" t="s">
        <v>74</v>
      </c>
      <c r="N152" s="189"/>
      <c r="O152" s="189"/>
      <c r="P152" s="235">
        <f>P148/P150</f>
        <v>10.400492610837439</v>
      </c>
      <c r="Q152" s="236"/>
    </row>
    <row r="153" spans="1:19" s="42" customFormat="1" ht="13.5" customHeight="1" x14ac:dyDescent="0.2">
      <c r="A153" s="197" t="s">
        <v>85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58"/>
    </row>
    <row r="154" spans="1:19" ht="22.5" customHeight="1" x14ac:dyDescent="0.2">
      <c r="A154" s="31">
        <v>1</v>
      </c>
      <c r="B154" s="32"/>
      <c r="C154" s="33">
        <v>1315031</v>
      </c>
      <c r="D154" s="239" t="s">
        <v>128</v>
      </c>
      <c r="E154" s="240"/>
      <c r="F154" s="240"/>
      <c r="G154" s="240"/>
      <c r="H154" s="240"/>
      <c r="I154" s="240"/>
      <c r="J154" s="240"/>
      <c r="K154" s="241"/>
      <c r="L154" s="29" t="s">
        <v>151</v>
      </c>
      <c r="M154" s="91" t="s">
        <v>74</v>
      </c>
      <c r="N154" s="91"/>
      <c r="O154" s="91"/>
      <c r="P154" s="242"/>
      <c r="Q154" s="242"/>
    </row>
    <row r="155" spans="1:19" ht="20.25" customHeight="1" x14ac:dyDescent="0.2">
      <c r="A155" s="31"/>
      <c r="B155" s="34">
        <v>4</v>
      </c>
      <c r="C155" s="35">
        <v>1315031</v>
      </c>
      <c r="D155" s="243" t="s">
        <v>154</v>
      </c>
      <c r="E155" s="244"/>
      <c r="F155" s="244"/>
      <c r="G155" s="244"/>
      <c r="H155" s="244"/>
      <c r="I155" s="244"/>
      <c r="J155" s="244"/>
      <c r="K155" s="245"/>
      <c r="L155" s="30"/>
      <c r="M155" s="246"/>
      <c r="N155" s="246"/>
      <c r="O155" s="246"/>
      <c r="P155" s="242"/>
      <c r="Q155" s="242"/>
    </row>
    <row r="156" spans="1:19" ht="12.75" customHeight="1" x14ac:dyDescent="0.2">
      <c r="A156" s="177" t="s">
        <v>54</v>
      </c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</row>
    <row r="157" spans="1:19" s="58" customFormat="1" ht="14.25" customHeight="1" x14ac:dyDescent="0.2">
      <c r="A157" s="81">
        <v>1</v>
      </c>
      <c r="B157" s="80"/>
      <c r="C157" s="77">
        <v>1315031</v>
      </c>
      <c r="D157" s="225" t="s">
        <v>155</v>
      </c>
      <c r="E157" s="225"/>
      <c r="F157" s="225"/>
      <c r="G157" s="225"/>
      <c r="H157" s="225"/>
      <c r="I157" s="225"/>
      <c r="J157" s="225"/>
      <c r="K157" s="225"/>
      <c r="L157" s="73" t="s">
        <v>151</v>
      </c>
      <c r="M157" s="189" t="s">
        <v>56</v>
      </c>
      <c r="N157" s="189"/>
      <c r="O157" s="189"/>
      <c r="P157" s="226">
        <f>P58</f>
        <v>20249.315999999999</v>
      </c>
      <c r="Q157" s="227"/>
      <c r="S157" s="82"/>
    </row>
    <row r="158" spans="1:19" s="42" customFormat="1" ht="14.25" customHeight="1" x14ac:dyDescent="0.2">
      <c r="A158" s="56">
        <v>2</v>
      </c>
      <c r="B158" s="46"/>
      <c r="C158" s="40">
        <v>1315031</v>
      </c>
      <c r="D158" s="228" t="s">
        <v>156</v>
      </c>
      <c r="E158" s="228"/>
      <c r="F158" s="228"/>
      <c r="G158" s="228"/>
      <c r="H158" s="228"/>
      <c r="I158" s="228"/>
      <c r="J158" s="228"/>
      <c r="K158" s="228"/>
      <c r="L158" s="55" t="s">
        <v>55</v>
      </c>
      <c r="M158" s="195" t="s">
        <v>56</v>
      </c>
      <c r="N158" s="195"/>
      <c r="O158" s="195"/>
      <c r="P158" s="229">
        <f>16+10+5</f>
        <v>31</v>
      </c>
      <c r="Q158" s="229"/>
    </row>
    <row r="159" spans="1:19" s="42" customFormat="1" ht="11.25" customHeight="1" x14ac:dyDescent="0.2">
      <c r="A159" s="197" t="s">
        <v>67</v>
      </c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</row>
    <row r="160" spans="1:19" s="42" customFormat="1" ht="15.75" customHeight="1" x14ac:dyDescent="0.2">
      <c r="A160" s="44">
        <v>1</v>
      </c>
      <c r="B160" s="46"/>
      <c r="C160" s="40">
        <v>1315031</v>
      </c>
      <c r="D160" s="220" t="s">
        <v>131</v>
      </c>
      <c r="E160" s="221"/>
      <c r="F160" s="221"/>
      <c r="G160" s="221"/>
      <c r="H160" s="221"/>
      <c r="I160" s="221"/>
      <c r="J160" s="221"/>
      <c r="K160" s="222"/>
      <c r="L160" s="45" t="s">
        <v>55</v>
      </c>
      <c r="M160" s="195" t="s">
        <v>56</v>
      </c>
      <c r="N160" s="195"/>
      <c r="O160" s="195"/>
      <c r="P160" s="237">
        <v>12</v>
      </c>
      <c r="Q160" s="238"/>
    </row>
    <row r="161" spans="1:17" s="42" customFormat="1" ht="11.25" customHeight="1" x14ac:dyDescent="0.2">
      <c r="A161" s="197" t="s">
        <v>72</v>
      </c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</row>
    <row r="162" spans="1:17" s="42" customFormat="1" ht="15" customHeight="1" x14ac:dyDescent="0.2">
      <c r="A162" s="44">
        <v>1</v>
      </c>
      <c r="B162" s="46"/>
      <c r="C162" s="40">
        <v>1315031</v>
      </c>
      <c r="D162" s="220" t="s">
        <v>132</v>
      </c>
      <c r="E162" s="221"/>
      <c r="F162" s="221"/>
      <c r="G162" s="221"/>
      <c r="H162" s="221"/>
      <c r="I162" s="221"/>
      <c r="J162" s="221"/>
      <c r="K162" s="222"/>
      <c r="L162" s="55" t="s">
        <v>151</v>
      </c>
      <c r="M162" s="195" t="s">
        <v>74</v>
      </c>
      <c r="N162" s="195"/>
      <c r="O162" s="195"/>
      <c r="P162" s="223">
        <f>P157/P158</f>
        <v>653.20374193548389</v>
      </c>
      <c r="Q162" s="224"/>
    </row>
    <row r="163" spans="1:17" ht="13.5" customHeight="1" x14ac:dyDescent="0.2">
      <c r="A163" s="177" t="s">
        <v>85</v>
      </c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</row>
    <row r="164" spans="1:17" s="42" customFormat="1" ht="12.75" customHeight="1" x14ac:dyDescent="0.2">
      <c r="A164" s="38">
        <v>1</v>
      </c>
      <c r="B164" s="39"/>
      <c r="C164" s="40">
        <v>1315031</v>
      </c>
      <c r="D164" s="220" t="s">
        <v>133</v>
      </c>
      <c r="E164" s="221"/>
      <c r="F164" s="221"/>
      <c r="G164" s="221"/>
      <c r="H164" s="221"/>
      <c r="I164" s="221"/>
      <c r="J164" s="221"/>
      <c r="K164" s="222"/>
      <c r="L164" s="41" t="s">
        <v>89</v>
      </c>
      <c r="M164" s="195" t="s">
        <v>74</v>
      </c>
      <c r="N164" s="195"/>
      <c r="O164" s="195"/>
      <c r="P164" s="223">
        <v>43.75</v>
      </c>
      <c r="Q164" s="224"/>
    </row>
    <row r="165" spans="1:17" ht="21.75" customHeight="1" x14ac:dyDescent="0.2">
      <c r="A165" s="182"/>
      <c r="B165" s="183"/>
      <c r="C165" s="13">
        <v>1315032</v>
      </c>
      <c r="D165" s="184" t="s">
        <v>48</v>
      </c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6"/>
    </row>
    <row r="166" spans="1:17" ht="11.25" customHeight="1" x14ac:dyDescent="0.2">
      <c r="A166" s="177" t="s">
        <v>54</v>
      </c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</row>
    <row r="167" spans="1:17" ht="21.75" customHeight="1" x14ac:dyDescent="0.2">
      <c r="A167" s="21">
        <v>1</v>
      </c>
      <c r="B167" s="22"/>
      <c r="C167" s="15">
        <v>1315032</v>
      </c>
      <c r="D167" s="107" t="s">
        <v>99</v>
      </c>
      <c r="E167" s="107"/>
      <c r="F167" s="107"/>
      <c r="G167" s="107"/>
      <c r="H167" s="107"/>
      <c r="I167" s="107"/>
      <c r="J167" s="107"/>
      <c r="K167" s="107"/>
      <c r="L167" s="23" t="s">
        <v>55</v>
      </c>
      <c r="M167" s="91" t="s">
        <v>56</v>
      </c>
      <c r="N167" s="91"/>
      <c r="O167" s="91"/>
      <c r="P167" s="174">
        <v>2</v>
      </c>
      <c r="Q167" s="174"/>
    </row>
    <row r="168" spans="1:17" ht="21.75" customHeight="1" x14ac:dyDescent="0.2">
      <c r="A168" s="21">
        <v>2</v>
      </c>
      <c r="B168" s="22"/>
      <c r="C168" s="15">
        <v>1315032</v>
      </c>
      <c r="D168" s="107" t="s">
        <v>100</v>
      </c>
      <c r="E168" s="107"/>
      <c r="F168" s="107"/>
      <c r="G168" s="107"/>
      <c r="H168" s="107"/>
      <c r="I168" s="107"/>
      <c r="J168" s="107"/>
      <c r="K168" s="107"/>
      <c r="L168" s="23" t="s">
        <v>58</v>
      </c>
      <c r="M168" s="91" t="s">
        <v>56</v>
      </c>
      <c r="N168" s="91"/>
      <c r="O168" s="91"/>
      <c r="P168" s="178">
        <f>P61</f>
        <v>2884.2160000000003</v>
      </c>
      <c r="Q168" s="178"/>
    </row>
    <row r="169" spans="1:17" ht="11.25" customHeight="1" x14ac:dyDescent="0.2">
      <c r="A169" s="21">
        <v>3</v>
      </c>
      <c r="B169" s="22"/>
      <c r="C169" s="15">
        <v>1315032</v>
      </c>
      <c r="D169" s="107" t="s">
        <v>101</v>
      </c>
      <c r="E169" s="107"/>
      <c r="F169" s="107"/>
      <c r="G169" s="107"/>
      <c r="H169" s="107"/>
      <c r="I169" s="107"/>
      <c r="J169" s="107"/>
      <c r="K169" s="107"/>
      <c r="L169" s="23" t="s">
        <v>102</v>
      </c>
      <c r="M169" s="91" t="s">
        <v>56</v>
      </c>
      <c r="N169" s="91"/>
      <c r="O169" s="91"/>
      <c r="P169" s="180"/>
      <c r="Q169" s="180"/>
    </row>
    <row r="170" spans="1:17" ht="21.75" customHeight="1" x14ac:dyDescent="0.2">
      <c r="A170" s="21">
        <v>4</v>
      </c>
      <c r="B170" s="22"/>
      <c r="C170" s="15">
        <v>1315032</v>
      </c>
      <c r="D170" s="107" t="s">
        <v>103</v>
      </c>
      <c r="E170" s="107"/>
      <c r="F170" s="107"/>
      <c r="G170" s="107"/>
      <c r="H170" s="107"/>
      <c r="I170" s="107"/>
      <c r="J170" s="107"/>
      <c r="K170" s="107"/>
      <c r="L170" s="23" t="s">
        <v>58</v>
      </c>
      <c r="M170" s="91" t="s">
        <v>56</v>
      </c>
      <c r="N170" s="91"/>
      <c r="O170" s="91"/>
      <c r="P170" s="174">
        <v>10027.037</v>
      </c>
      <c r="Q170" s="174"/>
    </row>
    <row r="171" spans="1:17" ht="32.25" customHeight="1" x14ac:dyDescent="0.2">
      <c r="A171" s="21">
        <v>5</v>
      </c>
      <c r="B171" s="22"/>
      <c r="C171" s="15">
        <v>1315032</v>
      </c>
      <c r="D171" s="107" t="s">
        <v>104</v>
      </c>
      <c r="E171" s="107"/>
      <c r="F171" s="107"/>
      <c r="G171" s="107"/>
      <c r="H171" s="107"/>
      <c r="I171" s="107"/>
      <c r="J171" s="107"/>
      <c r="K171" s="107"/>
      <c r="L171" s="23" t="s">
        <v>61</v>
      </c>
      <c r="M171" s="91" t="s">
        <v>62</v>
      </c>
      <c r="N171" s="91"/>
      <c r="O171" s="91"/>
      <c r="P171" s="174">
        <v>39.75</v>
      </c>
      <c r="Q171" s="174"/>
    </row>
    <row r="172" spans="1:17" ht="11.25" customHeight="1" x14ac:dyDescent="0.2">
      <c r="A172" s="21">
        <v>6</v>
      </c>
      <c r="B172" s="22"/>
      <c r="C172" s="15">
        <v>1315032</v>
      </c>
      <c r="D172" s="107" t="s">
        <v>105</v>
      </c>
      <c r="E172" s="107"/>
      <c r="F172" s="107"/>
      <c r="G172" s="107"/>
      <c r="H172" s="107"/>
      <c r="I172" s="107"/>
      <c r="J172" s="107"/>
      <c r="K172" s="107"/>
      <c r="L172" s="23" t="s">
        <v>61</v>
      </c>
      <c r="M172" s="91" t="s">
        <v>62</v>
      </c>
      <c r="N172" s="91"/>
      <c r="O172" s="91"/>
      <c r="P172" s="174">
        <v>31.75</v>
      </c>
      <c r="Q172" s="174"/>
    </row>
    <row r="173" spans="1:17" ht="11.25" customHeight="1" x14ac:dyDescent="0.2">
      <c r="A173" s="177" t="s">
        <v>67</v>
      </c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</row>
    <row r="174" spans="1:17" ht="21.75" customHeight="1" x14ac:dyDescent="0.2">
      <c r="A174" s="21">
        <v>1</v>
      </c>
      <c r="B174" s="22"/>
      <c r="C174" s="15">
        <v>1315032</v>
      </c>
      <c r="D174" s="86" t="s">
        <v>187</v>
      </c>
      <c r="E174" s="107"/>
      <c r="F174" s="107"/>
      <c r="G174" s="107"/>
      <c r="H174" s="107"/>
      <c r="I174" s="107"/>
      <c r="J174" s="107"/>
      <c r="K174" s="107"/>
      <c r="L174" s="23" t="s">
        <v>68</v>
      </c>
      <c r="M174" s="91" t="s">
        <v>56</v>
      </c>
      <c r="N174" s="91"/>
      <c r="O174" s="91"/>
      <c r="P174" s="174">
        <v>752</v>
      </c>
      <c r="Q174" s="174"/>
    </row>
    <row r="175" spans="1:17" ht="32.25" customHeight="1" x14ac:dyDescent="0.2">
      <c r="A175" s="21">
        <v>2</v>
      </c>
      <c r="B175" s="22"/>
      <c r="C175" s="15">
        <v>1315032</v>
      </c>
      <c r="D175" s="86" t="s">
        <v>188</v>
      </c>
      <c r="E175" s="107"/>
      <c r="F175" s="107"/>
      <c r="G175" s="107"/>
      <c r="H175" s="107"/>
      <c r="I175" s="107"/>
      <c r="J175" s="107"/>
      <c r="K175" s="107"/>
      <c r="L175" s="23" t="s">
        <v>68</v>
      </c>
      <c r="M175" s="91" t="s">
        <v>56</v>
      </c>
      <c r="N175" s="91"/>
      <c r="O175" s="91"/>
      <c r="P175" s="174">
        <v>752</v>
      </c>
      <c r="Q175" s="174"/>
    </row>
    <row r="176" spans="1:17" s="58" customFormat="1" ht="32.25" customHeight="1" x14ac:dyDescent="0.2">
      <c r="A176" s="70">
        <v>3</v>
      </c>
      <c r="B176" s="71"/>
      <c r="C176" s="59">
        <v>1315032</v>
      </c>
      <c r="D176" s="97" t="s">
        <v>203</v>
      </c>
      <c r="E176" s="187"/>
      <c r="F176" s="187"/>
      <c r="G176" s="187"/>
      <c r="H176" s="187"/>
      <c r="I176" s="187"/>
      <c r="J176" s="187"/>
      <c r="K176" s="188"/>
      <c r="L176" s="72" t="s">
        <v>55</v>
      </c>
      <c r="M176" s="189" t="s">
        <v>56</v>
      </c>
      <c r="N176" s="189"/>
      <c r="O176" s="189"/>
      <c r="P176" s="190">
        <v>1519</v>
      </c>
      <c r="Q176" s="191"/>
    </row>
    <row r="177" spans="1:17" ht="11.25" customHeight="1" x14ac:dyDescent="0.2">
      <c r="A177" s="177" t="s">
        <v>72</v>
      </c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</row>
    <row r="178" spans="1:17" ht="32.25" customHeight="1" x14ac:dyDescent="0.2">
      <c r="A178" s="21">
        <v>1</v>
      </c>
      <c r="B178" s="22"/>
      <c r="C178" s="15">
        <v>1315032</v>
      </c>
      <c r="D178" s="86" t="s">
        <v>189</v>
      </c>
      <c r="E178" s="107"/>
      <c r="F178" s="107"/>
      <c r="G178" s="107"/>
      <c r="H178" s="107"/>
      <c r="I178" s="107"/>
      <c r="J178" s="107"/>
      <c r="K178" s="107"/>
      <c r="L178" s="23" t="s">
        <v>73</v>
      </c>
      <c r="M178" s="91" t="s">
        <v>74</v>
      </c>
      <c r="N178" s="91"/>
      <c r="O178" s="91"/>
      <c r="P178" s="174">
        <v>1368.2560000000001</v>
      </c>
      <c r="Q178" s="174"/>
    </row>
    <row r="179" spans="1:17" ht="32.25" customHeight="1" x14ac:dyDescent="0.2">
      <c r="A179" s="21">
        <v>2</v>
      </c>
      <c r="B179" s="22"/>
      <c r="C179" s="15">
        <v>1315032</v>
      </c>
      <c r="D179" s="86" t="s">
        <v>190</v>
      </c>
      <c r="E179" s="107"/>
      <c r="F179" s="107"/>
      <c r="G179" s="107"/>
      <c r="H179" s="107"/>
      <c r="I179" s="107"/>
      <c r="J179" s="107"/>
      <c r="K179" s="107"/>
      <c r="L179" s="23" t="s">
        <v>73</v>
      </c>
      <c r="M179" s="91" t="s">
        <v>74</v>
      </c>
      <c r="N179" s="91"/>
      <c r="O179" s="91"/>
      <c r="P179" s="174">
        <v>3784.65</v>
      </c>
      <c r="Q179" s="174"/>
    </row>
    <row r="180" spans="1:17" s="58" customFormat="1" ht="32.25" customHeight="1" x14ac:dyDescent="0.2">
      <c r="A180" s="70">
        <v>3</v>
      </c>
      <c r="B180" s="71"/>
      <c r="C180" s="59">
        <v>1315032</v>
      </c>
      <c r="D180" s="97" t="s">
        <v>204</v>
      </c>
      <c r="E180" s="187"/>
      <c r="F180" s="187"/>
      <c r="G180" s="187"/>
      <c r="H180" s="187"/>
      <c r="I180" s="187"/>
      <c r="J180" s="187"/>
      <c r="K180" s="188"/>
      <c r="L180" s="72" t="s">
        <v>73</v>
      </c>
      <c r="M180" s="189" t="s">
        <v>74</v>
      </c>
      <c r="N180" s="192"/>
      <c r="O180" s="193"/>
      <c r="P180" s="190">
        <v>120.345</v>
      </c>
      <c r="Q180" s="191"/>
    </row>
    <row r="181" spans="1:17" ht="11.25" customHeight="1" x14ac:dyDescent="0.2">
      <c r="A181" s="177" t="s">
        <v>85</v>
      </c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</row>
    <row r="182" spans="1:17" ht="21.75" customHeight="1" x14ac:dyDescent="0.2">
      <c r="A182" s="21">
        <v>1</v>
      </c>
      <c r="B182" s="22"/>
      <c r="C182" s="15">
        <v>1315032</v>
      </c>
      <c r="D182" s="86" t="s">
        <v>191</v>
      </c>
      <c r="E182" s="107"/>
      <c r="F182" s="107"/>
      <c r="G182" s="107"/>
      <c r="H182" s="107"/>
      <c r="I182" s="107"/>
      <c r="J182" s="107"/>
      <c r="K182" s="107"/>
      <c r="L182" s="23" t="s">
        <v>68</v>
      </c>
      <c r="M182" s="91" t="s">
        <v>74</v>
      </c>
      <c r="N182" s="91"/>
      <c r="O182" s="91"/>
      <c r="P182" s="174">
        <v>2</v>
      </c>
      <c r="Q182" s="174"/>
    </row>
    <row r="183" spans="1:17" ht="32.25" customHeight="1" x14ac:dyDescent="0.2">
      <c r="A183" s="21">
        <v>2</v>
      </c>
      <c r="B183" s="22"/>
      <c r="C183" s="15">
        <v>1315032</v>
      </c>
      <c r="D183" s="107" t="s">
        <v>106</v>
      </c>
      <c r="E183" s="107"/>
      <c r="F183" s="107"/>
      <c r="G183" s="107"/>
      <c r="H183" s="107"/>
      <c r="I183" s="107"/>
      <c r="J183" s="107"/>
      <c r="K183" s="107"/>
      <c r="L183" s="23" t="s">
        <v>68</v>
      </c>
      <c r="M183" s="91" t="s">
        <v>74</v>
      </c>
      <c r="N183" s="91"/>
      <c r="O183" s="91"/>
      <c r="P183" s="174">
        <v>15</v>
      </c>
      <c r="Q183" s="174"/>
    </row>
    <row r="184" spans="1:17" ht="32.25" customHeight="1" x14ac:dyDescent="0.2">
      <c r="A184" s="21">
        <v>3</v>
      </c>
      <c r="B184" s="22"/>
      <c r="C184" s="15">
        <v>1315032</v>
      </c>
      <c r="D184" s="86" t="s">
        <v>192</v>
      </c>
      <c r="E184" s="107"/>
      <c r="F184" s="107"/>
      <c r="G184" s="107"/>
      <c r="H184" s="107"/>
      <c r="I184" s="107"/>
      <c r="J184" s="107"/>
      <c r="K184" s="107"/>
      <c r="L184" s="23" t="s">
        <v>68</v>
      </c>
      <c r="M184" s="91" t="s">
        <v>74</v>
      </c>
      <c r="N184" s="91"/>
      <c r="O184" s="91"/>
      <c r="P184" s="174">
        <v>752</v>
      </c>
      <c r="Q184" s="174"/>
    </row>
    <row r="185" spans="1:17" ht="21.75" customHeight="1" x14ac:dyDescent="0.2">
      <c r="A185" s="21">
        <v>4</v>
      </c>
      <c r="B185" s="22"/>
      <c r="C185" s="15">
        <v>1315032</v>
      </c>
      <c r="D185" s="86" t="s">
        <v>193</v>
      </c>
      <c r="E185" s="107"/>
      <c r="F185" s="107"/>
      <c r="G185" s="107"/>
      <c r="H185" s="107"/>
      <c r="I185" s="107"/>
      <c r="J185" s="107"/>
      <c r="K185" s="107"/>
      <c r="L185" s="23" t="s">
        <v>89</v>
      </c>
      <c r="M185" s="91" t="s">
        <v>74</v>
      </c>
      <c r="N185" s="91"/>
      <c r="O185" s="91"/>
      <c r="P185" s="180">
        <v>0</v>
      </c>
      <c r="Q185" s="180"/>
    </row>
    <row r="186" spans="1:17" ht="17.25" customHeight="1" x14ac:dyDescent="0.2">
      <c r="A186" s="159"/>
      <c r="B186" s="159"/>
      <c r="C186" s="20"/>
      <c r="D186" s="160" t="s">
        <v>38</v>
      </c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</row>
    <row r="187" spans="1:17" ht="11.25" customHeight="1" x14ac:dyDescent="0.2">
      <c r="A187" s="175">
        <v>1</v>
      </c>
      <c r="B187" s="175"/>
      <c r="C187" s="13">
        <v>1315033</v>
      </c>
      <c r="D187" s="176" t="s">
        <v>39</v>
      </c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1:17" ht="11.25" customHeight="1" x14ac:dyDescent="0.2">
      <c r="A188" s="177" t="s">
        <v>54</v>
      </c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</row>
    <row r="189" spans="1:17" ht="11.25" customHeight="1" x14ac:dyDescent="0.2">
      <c r="A189" s="21">
        <v>1</v>
      </c>
      <c r="B189" s="22"/>
      <c r="C189" s="15">
        <v>1315033</v>
      </c>
      <c r="D189" s="107" t="s">
        <v>107</v>
      </c>
      <c r="E189" s="107"/>
      <c r="F189" s="107"/>
      <c r="G189" s="107"/>
      <c r="H189" s="107"/>
      <c r="I189" s="107"/>
      <c r="J189" s="107"/>
      <c r="K189" s="107"/>
      <c r="L189" s="23" t="s">
        <v>55</v>
      </c>
      <c r="M189" s="91" t="s">
        <v>56</v>
      </c>
      <c r="N189" s="91"/>
      <c r="O189" s="91"/>
      <c r="P189" s="174">
        <v>1</v>
      </c>
      <c r="Q189" s="174"/>
    </row>
    <row r="190" spans="1:17" ht="11.25" customHeight="1" x14ac:dyDescent="0.2">
      <c r="A190" s="21">
        <v>2</v>
      </c>
      <c r="B190" s="22"/>
      <c r="C190" s="15">
        <v>1315033</v>
      </c>
      <c r="D190" s="107" t="s">
        <v>108</v>
      </c>
      <c r="E190" s="107"/>
      <c r="F190" s="107"/>
      <c r="G190" s="107"/>
      <c r="H190" s="107"/>
      <c r="I190" s="107"/>
      <c r="J190" s="107"/>
      <c r="K190" s="107"/>
      <c r="L190" s="23" t="s">
        <v>61</v>
      </c>
      <c r="M190" s="91" t="s">
        <v>62</v>
      </c>
      <c r="N190" s="91"/>
      <c r="O190" s="91"/>
      <c r="P190" s="174">
        <v>59</v>
      </c>
      <c r="Q190" s="174"/>
    </row>
    <row r="191" spans="1:17" ht="11.25" customHeight="1" x14ac:dyDescent="0.2">
      <c r="A191" s="21">
        <v>3</v>
      </c>
      <c r="B191" s="22"/>
      <c r="C191" s="15">
        <v>1315033</v>
      </c>
      <c r="D191" s="107" t="s">
        <v>109</v>
      </c>
      <c r="E191" s="107"/>
      <c r="F191" s="107"/>
      <c r="G191" s="107"/>
      <c r="H191" s="107"/>
      <c r="I191" s="107"/>
      <c r="J191" s="107"/>
      <c r="K191" s="107"/>
      <c r="L191" s="23" t="s">
        <v>68</v>
      </c>
      <c r="M191" s="91" t="s">
        <v>56</v>
      </c>
      <c r="N191" s="91"/>
      <c r="O191" s="91"/>
      <c r="P191" s="174">
        <v>128</v>
      </c>
      <c r="Q191" s="174"/>
    </row>
    <row r="192" spans="1:17" ht="11.25" customHeight="1" x14ac:dyDescent="0.2">
      <c r="A192" s="21">
        <v>4</v>
      </c>
      <c r="B192" s="22"/>
      <c r="C192" s="15">
        <v>1315033</v>
      </c>
      <c r="D192" s="86" t="s">
        <v>160</v>
      </c>
      <c r="E192" s="105"/>
      <c r="F192" s="105"/>
      <c r="G192" s="105"/>
      <c r="H192" s="105"/>
      <c r="I192" s="105"/>
      <c r="J192" s="105"/>
      <c r="K192" s="106"/>
      <c r="L192" s="29" t="s">
        <v>55</v>
      </c>
      <c r="M192" s="91" t="s">
        <v>56</v>
      </c>
      <c r="N192" s="91"/>
      <c r="O192" s="91"/>
      <c r="P192" s="89">
        <v>69</v>
      </c>
      <c r="Q192" s="90"/>
    </row>
    <row r="193" spans="1:17" ht="11.25" customHeight="1" x14ac:dyDescent="0.2">
      <c r="A193" s="21">
        <v>5</v>
      </c>
      <c r="B193" s="22"/>
      <c r="C193" s="15">
        <v>1315033</v>
      </c>
      <c r="D193" s="86" t="s">
        <v>209</v>
      </c>
      <c r="E193" s="87"/>
      <c r="F193" s="87"/>
      <c r="G193" s="87"/>
      <c r="H193" s="87"/>
      <c r="I193" s="87"/>
      <c r="J193" s="87"/>
      <c r="K193" s="88"/>
      <c r="L193" s="29" t="s">
        <v>151</v>
      </c>
      <c r="M193" s="91" t="s">
        <v>56</v>
      </c>
      <c r="N193" s="91"/>
      <c r="O193" s="91"/>
      <c r="P193" s="89">
        <v>741.7</v>
      </c>
      <c r="Q193" s="90"/>
    </row>
    <row r="194" spans="1:17" ht="11.25" customHeight="1" x14ac:dyDescent="0.2">
      <c r="A194" s="21">
        <v>6</v>
      </c>
      <c r="B194" s="22"/>
      <c r="C194" s="15">
        <v>1315033</v>
      </c>
      <c r="D194" s="107" t="s">
        <v>110</v>
      </c>
      <c r="E194" s="107"/>
      <c r="F194" s="107"/>
      <c r="G194" s="107"/>
      <c r="H194" s="107"/>
      <c r="I194" s="107"/>
      <c r="J194" s="107"/>
      <c r="K194" s="107"/>
      <c r="L194" s="23" t="s">
        <v>55</v>
      </c>
      <c r="M194" s="91" t="s">
        <v>56</v>
      </c>
      <c r="N194" s="91"/>
      <c r="O194" s="91"/>
      <c r="P194" s="174">
        <v>58</v>
      </c>
      <c r="Q194" s="174"/>
    </row>
    <row r="195" spans="1:17" ht="11.25" customHeight="1" x14ac:dyDescent="0.2">
      <c r="A195" s="177" t="s">
        <v>67</v>
      </c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</row>
    <row r="196" spans="1:17" ht="11.25" customHeight="1" x14ac:dyDescent="0.2">
      <c r="A196" s="21">
        <v>1</v>
      </c>
      <c r="B196" s="22"/>
      <c r="C196" s="15">
        <v>1315033</v>
      </c>
      <c r="D196" s="107" t="s">
        <v>111</v>
      </c>
      <c r="E196" s="107"/>
      <c r="F196" s="107"/>
      <c r="G196" s="107"/>
      <c r="H196" s="107"/>
      <c r="I196" s="107"/>
      <c r="J196" s="107"/>
      <c r="K196" s="107"/>
      <c r="L196" s="23" t="s">
        <v>55</v>
      </c>
      <c r="M196" s="91" t="s">
        <v>56</v>
      </c>
      <c r="N196" s="91"/>
      <c r="O196" s="91"/>
      <c r="P196" s="174">
        <v>7160</v>
      </c>
      <c r="Q196" s="174"/>
    </row>
    <row r="197" spans="1:17" ht="11.25" customHeight="1" x14ac:dyDescent="0.2">
      <c r="A197" s="21">
        <v>2</v>
      </c>
      <c r="B197" s="22"/>
      <c r="C197" s="15">
        <v>1315033</v>
      </c>
      <c r="D197" s="86" t="s">
        <v>161</v>
      </c>
      <c r="E197" s="107"/>
      <c r="F197" s="107"/>
      <c r="G197" s="107"/>
      <c r="H197" s="107"/>
      <c r="I197" s="107"/>
      <c r="J197" s="107"/>
      <c r="K197" s="107"/>
      <c r="L197" s="29" t="s">
        <v>55</v>
      </c>
      <c r="M197" s="91" t="s">
        <v>56</v>
      </c>
      <c r="N197" s="91"/>
      <c r="O197" s="91"/>
      <c r="P197" s="89">
        <v>2450</v>
      </c>
      <c r="Q197" s="90"/>
    </row>
    <row r="198" spans="1:17" ht="11.25" customHeight="1" x14ac:dyDescent="0.2">
      <c r="A198" s="21">
        <v>3</v>
      </c>
      <c r="B198" s="22"/>
      <c r="C198" s="15">
        <v>1315033</v>
      </c>
      <c r="D198" s="107" t="s">
        <v>112</v>
      </c>
      <c r="E198" s="107"/>
      <c r="F198" s="107"/>
      <c r="G198" s="107"/>
      <c r="H198" s="107"/>
      <c r="I198" s="107"/>
      <c r="J198" s="107"/>
      <c r="K198" s="107"/>
      <c r="L198" s="23" t="s">
        <v>55</v>
      </c>
      <c r="M198" s="91" t="s">
        <v>56</v>
      </c>
      <c r="N198" s="91"/>
      <c r="O198" s="91"/>
      <c r="P198" s="174">
        <v>24020</v>
      </c>
      <c r="Q198" s="174"/>
    </row>
    <row r="199" spans="1:17" ht="11.25" customHeight="1" x14ac:dyDescent="0.2">
      <c r="A199" s="177" t="s">
        <v>72</v>
      </c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</row>
    <row r="200" spans="1:17" ht="11.25" customHeight="1" x14ac:dyDescent="0.2">
      <c r="A200" s="21">
        <v>1</v>
      </c>
      <c r="B200" s="22"/>
      <c r="C200" s="15">
        <v>1315033</v>
      </c>
      <c r="D200" s="107" t="s">
        <v>113</v>
      </c>
      <c r="E200" s="107"/>
      <c r="F200" s="107"/>
      <c r="G200" s="107"/>
      <c r="H200" s="107"/>
      <c r="I200" s="107"/>
      <c r="J200" s="107"/>
      <c r="K200" s="107"/>
      <c r="L200" s="23" t="s">
        <v>73</v>
      </c>
      <c r="M200" s="91" t="s">
        <v>74</v>
      </c>
      <c r="N200" s="91"/>
      <c r="O200" s="91"/>
      <c r="P200" s="174">
        <v>82.55</v>
      </c>
      <c r="Q200" s="174"/>
    </row>
    <row r="201" spans="1:17" ht="11.25" customHeight="1" x14ac:dyDescent="0.2">
      <c r="A201" s="21">
        <v>2</v>
      </c>
      <c r="B201" s="22"/>
      <c r="C201" s="15">
        <v>1315033</v>
      </c>
      <c r="D201" s="86" t="s">
        <v>194</v>
      </c>
      <c r="E201" s="105"/>
      <c r="F201" s="105"/>
      <c r="G201" s="105"/>
      <c r="H201" s="105"/>
      <c r="I201" s="105"/>
      <c r="J201" s="105"/>
      <c r="K201" s="106"/>
      <c r="L201" s="29" t="s">
        <v>162</v>
      </c>
      <c r="M201" s="91" t="s">
        <v>74</v>
      </c>
      <c r="N201" s="91"/>
      <c r="O201" s="91"/>
      <c r="P201" s="89">
        <v>17.141999999999999</v>
      </c>
      <c r="Q201" s="90"/>
    </row>
    <row r="202" spans="1:17" ht="11.25" customHeight="1" x14ac:dyDescent="0.2">
      <c r="A202" s="21">
        <v>3</v>
      </c>
      <c r="B202" s="22"/>
      <c r="C202" s="15">
        <v>1315033</v>
      </c>
      <c r="D202" s="107" t="s">
        <v>114</v>
      </c>
      <c r="E202" s="107"/>
      <c r="F202" s="107"/>
      <c r="G202" s="107"/>
      <c r="H202" s="107"/>
      <c r="I202" s="107"/>
      <c r="J202" s="107"/>
      <c r="K202" s="107"/>
      <c r="L202" s="23" t="s">
        <v>73</v>
      </c>
      <c r="M202" s="91" t="s">
        <v>74</v>
      </c>
      <c r="N202" s="91"/>
      <c r="O202" s="91"/>
      <c r="P202" s="174">
        <v>1049.04</v>
      </c>
      <c r="Q202" s="174"/>
    </row>
    <row r="203" spans="1:17" ht="11.25" customHeight="1" x14ac:dyDescent="0.2">
      <c r="A203" s="177" t="s">
        <v>85</v>
      </c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</row>
    <row r="204" spans="1:17" ht="11.25" customHeight="1" x14ac:dyDescent="0.2">
      <c r="A204" s="21">
        <v>1</v>
      </c>
      <c r="B204" s="22"/>
      <c r="C204" s="15">
        <v>1315033</v>
      </c>
      <c r="D204" s="107" t="s">
        <v>115</v>
      </c>
      <c r="E204" s="107"/>
      <c r="F204" s="107"/>
      <c r="G204" s="107"/>
      <c r="H204" s="107"/>
      <c r="I204" s="107"/>
      <c r="J204" s="107"/>
      <c r="K204" s="107"/>
      <c r="L204" s="23" t="s">
        <v>68</v>
      </c>
      <c r="M204" s="91" t="s">
        <v>74</v>
      </c>
      <c r="N204" s="91"/>
      <c r="O204" s="91"/>
      <c r="P204" s="174">
        <v>1</v>
      </c>
      <c r="Q204" s="174"/>
    </row>
    <row r="205" spans="1:17" ht="11.25" customHeight="1" x14ac:dyDescent="0.2">
      <c r="A205" s="21">
        <v>2</v>
      </c>
      <c r="B205" s="22"/>
      <c r="C205" s="15">
        <v>1315033</v>
      </c>
      <c r="D205" s="107" t="s">
        <v>116</v>
      </c>
      <c r="E205" s="107"/>
      <c r="F205" s="107"/>
      <c r="G205" s="107"/>
      <c r="H205" s="107"/>
      <c r="I205" s="107"/>
      <c r="J205" s="107"/>
      <c r="K205" s="107"/>
      <c r="L205" s="23" t="s">
        <v>68</v>
      </c>
      <c r="M205" s="91" t="s">
        <v>74</v>
      </c>
      <c r="N205" s="91"/>
      <c r="O205" s="91"/>
      <c r="P205" s="174">
        <v>5</v>
      </c>
      <c r="Q205" s="174"/>
    </row>
    <row r="206" spans="1:17" ht="11.25" customHeight="1" x14ac:dyDescent="0.2">
      <c r="A206" s="21">
        <v>3</v>
      </c>
      <c r="B206" s="22"/>
      <c r="C206" s="15">
        <v>1315033</v>
      </c>
      <c r="D206" s="107" t="s">
        <v>117</v>
      </c>
      <c r="E206" s="107"/>
      <c r="F206" s="107"/>
      <c r="G206" s="107"/>
      <c r="H206" s="107"/>
      <c r="I206" s="107"/>
      <c r="J206" s="107"/>
      <c r="K206" s="107"/>
      <c r="L206" s="23" t="s">
        <v>68</v>
      </c>
      <c r="M206" s="91" t="s">
        <v>74</v>
      </c>
      <c r="N206" s="91"/>
      <c r="O206" s="91"/>
      <c r="P206" s="174">
        <v>1</v>
      </c>
      <c r="Q206" s="174"/>
    </row>
    <row r="207" spans="1:17" ht="11.25" customHeight="1" x14ac:dyDescent="0.2">
      <c r="A207" s="21">
        <v>4</v>
      </c>
      <c r="B207" s="22"/>
      <c r="C207" s="15">
        <v>1315033</v>
      </c>
      <c r="D207" s="107" t="s">
        <v>118</v>
      </c>
      <c r="E207" s="107"/>
      <c r="F207" s="107"/>
      <c r="G207" s="107"/>
      <c r="H207" s="107"/>
      <c r="I207" s="107"/>
      <c r="J207" s="107"/>
      <c r="K207" s="107"/>
      <c r="L207" s="23" t="s">
        <v>68</v>
      </c>
      <c r="M207" s="91" t="s">
        <v>74</v>
      </c>
      <c r="N207" s="91"/>
      <c r="O207" s="91"/>
      <c r="P207" s="174">
        <v>37</v>
      </c>
      <c r="Q207" s="174"/>
    </row>
    <row r="208" spans="1:17" ht="11.25" customHeight="1" x14ac:dyDescent="0.2">
      <c r="A208" s="21">
        <v>5</v>
      </c>
      <c r="B208" s="22"/>
      <c r="C208" s="15">
        <v>1315033</v>
      </c>
      <c r="D208" s="107" t="s">
        <v>119</v>
      </c>
      <c r="E208" s="107"/>
      <c r="F208" s="107"/>
      <c r="G208" s="107"/>
      <c r="H208" s="107"/>
      <c r="I208" s="107"/>
      <c r="J208" s="107"/>
      <c r="K208" s="107"/>
      <c r="L208" s="23" t="s">
        <v>68</v>
      </c>
      <c r="M208" s="91" t="s">
        <v>74</v>
      </c>
      <c r="N208" s="91"/>
      <c r="O208" s="91"/>
      <c r="P208" s="174">
        <v>7</v>
      </c>
      <c r="Q208" s="174"/>
    </row>
    <row r="209" spans="1:17" ht="11.25" customHeight="1" x14ac:dyDescent="0.2">
      <c r="A209" s="175">
        <v>2</v>
      </c>
      <c r="B209" s="175"/>
      <c r="C209" s="13">
        <v>1315033</v>
      </c>
      <c r="D209" s="176" t="s">
        <v>40</v>
      </c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1:17" ht="11.25" customHeight="1" x14ac:dyDescent="0.2">
      <c r="A210" s="177" t="s">
        <v>54</v>
      </c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</row>
    <row r="211" spans="1:17" s="42" customFormat="1" ht="11.25" customHeight="1" x14ac:dyDescent="0.2">
      <c r="A211" s="50">
        <v>1</v>
      </c>
      <c r="B211" s="54"/>
      <c r="C211" s="49">
        <v>1315033</v>
      </c>
      <c r="D211" s="194" t="s">
        <v>120</v>
      </c>
      <c r="E211" s="194"/>
      <c r="F211" s="194"/>
      <c r="G211" s="194"/>
      <c r="H211" s="194"/>
      <c r="I211" s="194"/>
      <c r="J211" s="194"/>
      <c r="K211" s="194"/>
      <c r="L211" s="57" t="s">
        <v>58</v>
      </c>
      <c r="M211" s="195" t="s">
        <v>56</v>
      </c>
      <c r="N211" s="195"/>
      <c r="O211" s="195"/>
      <c r="P211" s="198">
        <f>P64</f>
        <v>150</v>
      </c>
      <c r="Q211" s="198"/>
    </row>
    <row r="212" spans="1:17" s="42" customFormat="1" ht="11.25" customHeight="1" x14ac:dyDescent="0.2">
      <c r="A212" s="197" t="s">
        <v>67</v>
      </c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</row>
    <row r="213" spans="1:17" s="42" customFormat="1" ht="11.25" customHeight="1" x14ac:dyDescent="0.2">
      <c r="A213" s="50">
        <v>1</v>
      </c>
      <c r="B213" s="54"/>
      <c r="C213" s="49">
        <v>1315033</v>
      </c>
      <c r="D213" s="194" t="s">
        <v>121</v>
      </c>
      <c r="E213" s="194"/>
      <c r="F213" s="194"/>
      <c r="G213" s="194"/>
      <c r="H213" s="194"/>
      <c r="I213" s="194"/>
      <c r="J213" s="194"/>
      <c r="K213" s="194"/>
      <c r="L213" s="57" t="s">
        <v>55</v>
      </c>
      <c r="M213" s="195" t="s">
        <v>56</v>
      </c>
      <c r="N213" s="195"/>
      <c r="O213" s="195"/>
      <c r="P213" s="198">
        <f>1+1</f>
        <v>2</v>
      </c>
      <c r="Q213" s="198"/>
    </row>
    <row r="214" spans="1:17" s="42" customFormat="1" ht="11.25" customHeight="1" x14ac:dyDescent="0.2">
      <c r="A214" s="50">
        <v>2</v>
      </c>
      <c r="B214" s="54"/>
      <c r="C214" s="49">
        <v>1315033</v>
      </c>
      <c r="D214" s="194" t="s">
        <v>122</v>
      </c>
      <c r="E214" s="194"/>
      <c r="F214" s="194"/>
      <c r="G214" s="194"/>
      <c r="H214" s="194"/>
      <c r="I214" s="194"/>
      <c r="J214" s="194"/>
      <c r="K214" s="194"/>
      <c r="L214" s="57" t="s">
        <v>95</v>
      </c>
      <c r="M214" s="195" t="s">
        <v>56</v>
      </c>
      <c r="N214" s="195"/>
      <c r="O214" s="195"/>
      <c r="P214" s="196">
        <f>172</f>
        <v>172</v>
      </c>
      <c r="Q214" s="196"/>
    </row>
    <row r="215" spans="1:17" s="42" customFormat="1" ht="11.25" customHeight="1" x14ac:dyDescent="0.2">
      <c r="A215" s="197" t="s">
        <v>72</v>
      </c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</row>
    <row r="216" spans="1:17" s="42" customFormat="1" ht="11.25" customHeight="1" x14ac:dyDescent="0.2">
      <c r="A216" s="50">
        <v>1</v>
      </c>
      <c r="B216" s="54"/>
      <c r="C216" s="49">
        <v>1315033</v>
      </c>
      <c r="D216" s="194" t="s">
        <v>123</v>
      </c>
      <c r="E216" s="194"/>
      <c r="F216" s="194"/>
      <c r="G216" s="194"/>
      <c r="H216" s="194"/>
      <c r="I216" s="194"/>
      <c r="J216" s="194"/>
      <c r="K216" s="194"/>
      <c r="L216" s="57" t="s">
        <v>73</v>
      </c>
      <c r="M216" s="195" t="s">
        <v>74</v>
      </c>
      <c r="N216" s="195"/>
      <c r="O216" s="195"/>
      <c r="P216" s="198">
        <f>P211/P213</f>
        <v>75</v>
      </c>
      <c r="Q216" s="198"/>
    </row>
    <row r="217" spans="1:17" s="42" customFormat="1" ht="11.25" customHeight="1" x14ac:dyDescent="0.2">
      <c r="A217" s="50">
        <v>2</v>
      </c>
      <c r="B217" s="54"/>
      <c r="C217" s="49">
        <v>1315033</v>
      </c>
      <c r="D217" s="194" t="s">
        <v>124</v>
      </c>
      <c r="E217" s="194"/>
      <c r="F217" s="194"/>
      <c r="G217" s="194"/>
      <c r="H217" s="194"/>
      <c r="I217" s="194"/>
      <c r="J217" s="194"/>
      <c r="K217" s="194"/>
      <c r="L217" s="57" t="s">
        <v>73</v>
      </c>
      <c r="M217" s="195" t="s">
        <v>74</v>
      </c>
      <c r="N217" s="195"/>
      <c r="O217" s="195"/>
      <c r="P217" s="201">
        <f>P211/P214*1000</f>
        <v>872.09302325581393</v>
      </c>
      <c r="Q217" s="201"/>
    </row>
    <row r="218" spans="1:17" s="42" customFormat="1" ht="11.25" customHeight="1" x14ac:dyDescent="0.2">
      <c r="A218" s="197" t="s">
        <v>85</v>
      </c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</row>
    <row r="219" spans="1:17" s="42" customFormat="1" ht="21.75" customHeight="1" x14ac:dyDescent="0.2">
      <c r="A219" s="50">
        <v>1</v>
      </c>
      <c r="B219" s="54"/>
      <c r="C219" s="49">
        <v>1315033</v>
      </c>
      <c r="D219" s="194" t="s">
        <v>98</v>
      </c>
      <c r="E219" s="194"/>
      <c r="F219" s="194"/>
      <c r="G219" s="194"/>
      <c r="H219" s="194"/>
      <c r="I219" s="194"/>
      <c r="J219" s="194"/>
      <c r="K219" s="194"/>
      <c r="L219" s="57" t="s">
        <v>58</v>
      </c>
      <c r="M219" s="195" t="s">
        <v>74</v>
      </c>
      <c r="N219" s="195"/>
      <c r="O219" s="195"/>
      <c r="P219" s="198">
        <v>2.5</v>
      </c>
      <c r="Q219" s="198"/>
    </row>
    <row r="220" spans="1:17" s="42" customFormat="1" ht="11.25" customHeight="1" x14ac:dyDescent="0.2">
      <c r="A220" s="199">
        <v>3</v>
      </c>
      <c r="B220" s="199"/>
      <c r="C220" s="47">
        <v>1315033</v>
      </c>
      <c r="D220" s="200" t="s">
        <v>41</v>
      </c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</row>
    <row r="221" spans="1:17" s="42" customFormat="1" ht="11.25" customHeight="1" x14ac:dyDescent="0.2">
      <c r="A221" s="197" t="s">
        <v>54</v>
      </c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</row>
    <row r="222" spans="1:17" s="58" customFormat="1" ht="11.25" customHeight="1" x14ac:dyDescent="0.2">
      <c r="A222" s="70">
        <v>1</v>
      </c>
      <c r="B222" s="71"/>
      <c r="C222" s="59">
        <v>1315033</v>
      </c>
      <c r="D222" s="95" t="s">
        <v>125</v>
      </c>
      <c r="E222" s="95"/>
      <c r="F222" s="95"/>
      <c r="G222" s="95"/>
      <c r="H222" s="95"/>
      <c r="I222" s="95"/>
      <c r="J222" s="95"/>
      <c r="K222" s="95"/>
      <c r="L222" s="72" t="s">
        <v>58</v>
      </c>
      <c r="M222" s="189" t="s">
        <v>56</v>
      </c>
      <c r="N222" s="189"/>
      <c r="O222" s="189"/>
      <c r="P222" s="178">
        <f>P65</f>
        <v>1298</v>
      </c>
      <c r="Q222" s="178"/>
    </row>
    <row r="223" spans="1:17" s="58" customFormat="1" ht="11.25" customHeight="1" x14ac:dyDescent="0.2">
      <c r="A223" s="202" t="s">
        <v>67</v>
      </c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</row>
    <row r="224" spans="1:17" s="58" customFormat="1" ht="11.25" customHeight="1" x14ac:dyDescent="0.2">
      <c r="A224" s="70">
        <v>1</v>
      </c>
      <c r="B224" s="71"/>
      <c r="C224" s="59">
        <v>1315033</v>
      </c>
      <c r="D224" s="95" t="s">
        <v>126</v>
      </c>
      <c r="E224" s="95"/>
      <c r="F224" s="95"/>
      <c r="G224" s="95"/>
      <c r="H224" s="95"/>
      <c r="I224" s="95"/>
      <c r="J224" s="95"/>
      <c r="K224" s="95"/>
      <c r="L224" s="72" t="s">
        <v>55</v>
      </c>
      <c r="M224" s="189" t="s">
        <v>56</v>
      </c>
      <c r="N224" s="189"/>
      <c r="O224" s="189"/>
      <c r="P224" s="178">
        <f>8+4+4+1</f>
        <v>17</v>
      </c>
      <c r="Q224" s="178"/>
    </row>
    <row r="225" spans="1:17" s="58" customFormat="1" ht="11.25" customHeight="1" x14ac:dyDescent="0.2">
      <c r="A225" s="202" t="s">
        <v>72</v>
      </c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</row>
    <row r="226" spans="1:17" s="58" customFormat="1" ht="11.25" customHeight="1" x14ac:dyDescent="0.2">
      <c r="A226" s="70">
        <v>1</v>
      </c>
      <c r="B226" s="71"/>
      <c r="C226" s="59">
        <v>1315033</v>
      </c>
      <c r="D226" s="95" t="s">
        <v>127</v>
      </c>
      <c r="E226" s="95"/>
      <c r="F226" s="95"/>
      <c r="G226" s="95"/>
      <c r="H226" s="95"/>
      <c r="I226" s="95"/>
      <c r="J226" s="95"/>
      <c r="K226" s="95"/>
      <c r="L226" s="72" t="s">
        <v>58</v>
      </c>
      <c r="M226" s="189" t="s">
        <v>74</v>
      </c>
      <c r="N226" s="189"/>
      <c r="O226" s="189"/>
      <c r="P226" s="178">
        <f>P222/P224</f>
        <v>76.352941176470594</v>
      </c>
      <c r="Q226" s="178"/>
    </row>
    <row r="227" spans="1:17" s="58" customFormat="1" ht="11.25" customHeight="1" x14ac:dyDescent="0.2">
      <c r="A227" s="202" t="s">
        <v>85</v>
      </c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</row>
    <row r="228" spans="1:17" ht="11.25" customHeight="1" x14ac:dyDescent="0.2">
      <c r="A228" s="21">
        <v>1</v>
      </c>
      <c r="B228" s="22"/>
      <c r="C228" s="15">
        <v>1315033</v>
      </c>
      <c r="D228" s="107" t="s">
        <v>128</v>
      </c>
      <c r="E228" s="107"/>
      <c r="F228" s="107"/>
      <c r="G228" s="107"/>
      <c r="H228" s="107"/>
      <c r="I228" s="107"/>
      <c r="J228" s="107"/>
      <c r="K228" s="107"/>
      <c r="L228" s="23" t="s">
        <v>58</v>
      </c>
      <c r="M228" s="91" t="s">
        <v>74</v>
      </c>
      <c r="N228" s="91"/>
      <c r="O228" s="91"/>
      <c r="P228" s="174">
        <v>1.5</v>
      </c>
      <c r="Q228" s="174"/>
    </row>
    <row r="229" spans="1:17" ht="11.25" customHeight="1" x14ac:dyDescent="0.2">
      <c r="A229" s="175">
        <v>4</v>
      </c>
      <c r="B229" s="175"/>
      <c r="C229" s="13">
        <v>1315033</v>
      </c>
      <c r="D229" s="176" t="s">
        <v>37</v>
      </c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1:17" ht="11.25" customHeight="1" x14ac:dyDescent="0.2">
      <c r="A230" s="177" t="s">
        <v>54</v>
      </c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</row>
    <row r="231" spans="1:17" ht="11.25" customHeight="1" x14ac:dyDescent="0.2">
      <c r="A231" s="70">
        <v>1</v>
      </c>
      <c r="B231" s="71"/>
      <c r="C231" s="59">
        <v>1315033</v>
      </c>
      <c r="D231" s="95" t="s">
        <v>129</v>
      </c>
      <c r="E231" s="95"/>
      <c r="F231" s="95"/>
      <c r="G231" s="95"/>
      <c r="H231" s="95"/>
      <c r="I231" s="95"/>
      <c r="J231" s="95"/>
      <c r="K231" s="95"/>
      <c r="L231" s="72" t="s">
        <v>58</v>
      </c>
      <c r="M231" s="189" t="s">
        <v>56</v>
      </c>
      <c r="N231" s="189"/>
      <c r="O231" s="189"/>
      <c r="P231" s="178">
        <f>P66</f>
        <v>1745</v>
      </c>
      <c r="Q231" s="178"/>
    </row>
    <row r="232" spans="1:17" ht="11.25" customHeight="1" x14ac:dyDescent="0.2">
      <c r="A232" s="70">
        <v>2</v>
      </c>
      <c r="B232" s="71"/>
      <c r="C232" s="59">
        <v>1315033</v>
      </c>
      <c r="D232" s="95" t="s">
        <v>130</v>
      </c>
      <c r="E232" s="95"/>
      <c r="F232" s="95"/>
      <c r="G232" s="95"/>
      <c r="H232" s="95"/>
      <c r="I232" s="95"/>
      <c r="J232" s="95"/>
      <c r="K232" s="95"/>
      <c r="L232" s="72" t="s">
        <v>55</v>
      </c>
      <c r="M232" s="189" t="s">
        <v>56</v>
      </c>
      <c r="N232" s="189"/>
      <c r="O232" s="189"/>
      <c r="P232" s="178">
        <v>1</v>
      </c>
      <c r="Q232" s="178"/>
    </row>
    <row r="233" spans="1:17" ht="11.25" customHeight="1" x14ac:dyDescent="0.2">
      <c r="A233" s="202" t="s">
        <v>67</v>
      </c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</row>
    <row r="234" spans="1:17" ht="11.25" customHeight="1" x14ac:dyDescent="0.2">
      <c r="A234" s="70">
        <v>1</v>
      </c>
      <c r="B234" s="71"/>
      <c r="C234" s="59">
        <v>1315033</v>
      </c>
      <c r="D234" s="95" t="s">
        <v>131</v>
      </c>
      <c r="E234" s="95"/>
      <c r="F234" s="95"/>
      <c r="G234" s="95"/>
      <c r="H234" s="95"/>
      <c r="I234" s="95"/>
      <c r="J234" s="95"/>
      <c r="K234" s="95"/>
      <c r="L234" s="72" t="s">
        <v>55</v>
      </c>
      <c r="M234" s="189" t="s">
        <v>56</v>
      </c>
      <c r="N234" s="189"/>
      <c r="O234" s="189"/>
      <c r="P234" s="178">
        <v>1</v>
      </c>
      <c r="Q234" s="178"/>
    </row>
    <row r="235" spans="1:17" ht="11.25" customHeight="1" x14ac:dyDescent="0.2">
      <c r="A235" s="202" t="s">
        <v>72</v>
      </c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</row>
    <row r="236" spans="1:17" ht="11.25" customHeight="1" x14ac:dyDescent="0.2">
      <c r="A236" s="70">
        <v>1</v>
      </c>
      <c r="B236" s="71"/>
      <c r="C236" s="59">
        <v>1315033</v>
      </c>
      <c r="D236" s="95" t="s">
        <v>132</v>
      </c>
      <c r="E236" s="95"/>
      <c r="F236" s="95"/>
      <c r="G236" s="95"/>
      <c r="H236" s="95"/>
      <c r="I236" s="95"/>
      <c r="J236" s="95"/>
      <c r="K236" s="95"/>
      <c r="L236" s="72" t="s">
        <v>58</v>
      </c>
      <c r="M236" s="189" t="s">
        <v>74</v>
      </c>
      <c r="N236" s="189"/>
      <c r="O236" s="189"/>
      <c r="P236" s="178">
        <f>P231/P232</f>
        <v>1745</v>
      </c>
      <c r="Q236" s="178"/>
    </row>
    <row r="237" spans="1:17" ht="11.25" customHeight="1" x14ac:dyDescent="0.2">
      <c r="A237" s="202" t="s">
        <v>85</v>
      </c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</row>
    <row r="238" spans="1:17" ht="11.25" customHeight="1" x14ac:dyDescent="0.2">
      <c r="A238" s="21">
        <v>1</v>
      </c>
      <c r="B238" s="22"/>
      <c r="C238" s="15">
        <v>1315033</v>
      </c>
      <c r="D238" s="107" t="s">
        <v>133</v>
      </c>
      <c r="E238" s="107"/>
      <c r="F238" s="107"/>
      <c r="G238" s="107"/>
      <c r="H238" s="107"/>
      <c r="I238" s="107"/>
      <c r="J238" s="107"/>
      <c r="K238" s="107"/>
      <c r="L238" s="23" t="s">
        <v>89</v>
      </c>
      <c r="M238" s="91" t="s">
        <v>74</v>
      </c>
      <c r="N238" s="91"/>
      <c r="O238" s="91"/>
      <c r="P238" s="180">
        <v>0</v>
      </c>
      <c r="Q238" s="180"/>
    </row>
    <row r="241" spans="1:17" ht="11.25" customHeight="1" x14ac:dyDescent="0.2">
      <c r="A241" s="4" t="s">
        <v>134</v>
      </c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4" t="s">
        <v>31</v>
      </c>
    </row>
    <row r="242" spans="1:17" ht="20.25" customHeight="1" x14ac:dyDescent="0.2"/>
    <row r="243" spans="1:17" ht="21.75" customHeight="1" x14ac:dyDescent="0.2">
      <c r="A243" s="212" t="s">
        <v>135</v>
      </c>
      <c r="B243" s="212"/>
      <c r="C243" s="117" t="s">
        <v>136</v>
      </c>
      <c r="D243" s="117"/>
      <c r="E243" s="117"/>
      <c r="F243" s="213" t="s">
        <v>27</v>
      </c>
      <c r="G243" s="215" t="s">
        <v>137</v>
      </c>
      <c r="H243" s="215"/>
      <c r="I243" s="215"/>
      <c r="J243" s="216" t="s">
        <v>138</v>
      </c>
      <c r="K243" s="216"/>
      <c r="L243" s="216"/>
      <c r="M243" s="117" t="s">
        <v>139</v>
      </c>
      <c r="N243" s="117"/>
      <c r="O243" s="117"/>
      <c r="P243" s="218" t="s">
        <v>140</v>
      </c>
      <c r="Q243" s="218"/>
    </row>
    <row r="244" spans="1:17" ht="21.75" customHeight="1" x14ac:dyDescent="0.2">
      <c r="A244" s="130"/>
      <c r="B244" s="119"/>
      <c r="C244" s="118"/>
      <c r="D244" s="119"/>
      <c r="E244" s="119"/>
      <c r="F244" s="214"/>
      <c r="G244" s="24" t="s">
        <v>33</v>
      </c>
      <c r="H244" s="24" t="s">
        <v>34</v>
      </c>
      <c r="I244" s="25" t="s">
        <v>35</v>
      </c>
      <c r="J244" s="24" t="s">
        <v>33</v>
      </c>
      <c r="K244" s="24" t="s">
        <v>34</v>
      </c>
      <c r="L244" s="25" t="s">
        <v>35</v>
      </c>
      <c r="M244" s="24" t="s">
        <v>33</v>
      </c>
      <c r="N244" s="24" t="s">
        <v>34</v>
      </c>
      <c r="O244" s="25" t="s">
        <v>35</v>
      </c>
      <c r="P244" s="118"/>
      <c r="Q244" s="219"/>
    </row>
    <row r="245" spans="1:17" ht="11.25" customHeight="1" x14ac:dyDescent="0.2">
      <c r="A245" s="126">
        <v>1</v>
      </c>
      <c r="B245" s="126"/>
      <c r="C245" s="158">
        <v>2</v>
      </c>
      <c r="D245" s="158"/>
      <c r="E245" s="158"/>
      <c r="F245" s="12">
        <v>3</v>
      </c>
      <c r="G245" s="12">
        <v>4</v>
      </c>
      <c r="H245" s="12">
        <v>5</v>
      </c>
      <c r="I245" s="12">
        <v>6</v>
      </c>
      <c r="J245" s="12">
        <v>7</v>
      </c>
      <c r="K245" s="12">
        <v>8</v>
      </c>
      <c r="L245" s="12">
        <v>9</v>
      </c>
      <c r="M245" s="12">
        <v>10</v>
      </c>
      <c r="N245" s="12">
        <v>11</v>
      </c>
      <c r="O245" s="19">
        <v>12</v>
      </c>
      <c r="P245" s="128">
        <v>13</v>
      </c>
      <c r="Q245" s="128"/>
    </row>
    <row r="246" spans="1:17" ht="11.25" customHeight="1" x14ac:dyDescent="0.2">
      <c r="A246" s="210" t="s">
        <v>141</v>
      </c>
      <c r="B246" s="210"/>
      <c r="C246" s="210"/>
      <c r="D246" s="210"/>
      <c r="E246" s="210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211"/>
      <c r="Q246" s="211"/>
    </row>
    <row r="248" spans="1:17" ht="11.25" customHeight="1" x14ac:dyDescent="0.2">
      <c r="A248" s="1" t="s">
        <v>142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ht="11.25" customHeight="1" x14ac:dyDescent="0.2">
      <c r="A249" s="1" t="s">
        <v>143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ht="24.75" customHeight="1" x14ac:dyDescent="0.2">
      <c r="A250" s="1" t="s">
        <v>144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2" spans="1:17" ht="12.75" customHeight="1" x14ac:dyDescent="0.2">
      <c r="A252"/>
      <c r="B252" s="206" t="s">
        <v>206</v>
      </c>
      <c r="C252" s="207"/>
      <c r="D252" s="207"/>
      <c r="E252" s="207"/>
      <c r="F252"/>
      <c r="G252" s="9"/>
      <c r="H252"/>
      <c r="I252"/>
      <c r="J252"/>
      <c r="K252"/>
      <c r="L252"/>
      <c r="M252"/>
      <c r="N252" s="208" t="s">
        <v>207</v>
      </c>
      <c r="O252" s="209"/>
      <c r="P252"/>
      <c r="Q252"/>
    </row>
    <row r="253" spans="1:17" ht="11.25" customHeight="1" x14ac:dyDescent="0.2">
      <c r="A253"/>
      <c r="B253"/>
      <c r="C253"/>
      <c r="D253"/>
      <c r="E253"/>
      <c r="F253"/>
      <c r="G253" s="140" t="s">
        <v>145</v>
      </c>
      <c r="H253" s="140"/>
      <c r="I253" s="140"/>
      <c r="J253"/>
      <c r="K253"/>
      <c r="L253"/>
      <c r="M253" s="5"/>
      <c r="N253" s="5" t="s">
        <v>146</v>
      </c>
      <c r="O253" s="5"/>
      <c r="P253"/>
      <c r="Q253"/>
    </row>
    <row r="254" spans="1:17" ht="12.75" customHeight="1" x14ac:dyDescent="0.2">
      <c r="A254"/>
      <c r="B254" s="26" t="s">
        <v>147</v>
      </c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6" spans="1:17" ht="36.75" customHeight="1" x14ac:dyDescent="0.2">
      <c r="A256"/>
      <c r="B256" s="207" t="s">
        <v>148</v>
      </c>
      <c r="C256" s="207"/>
      <c r="D256" s="207"/>
      <c r="E256" s="207"/>
      <c r="F256"/>
      <c r="G256" s="9"/>
      <c r="H256"/>
      <c r="I256"/>
      <c r="J256"/>
      <c r="K256"/>
      <c r="L256"/>
      <c r="M256"/>
      <c r="N256" s="209" t="s">
        <v>149</v>
      </c>
      <c r="O256" s="209"/>
      <c r="P256"/>
      <c r="Q256"/>
    </row>
    <row r="257" spans="1:17" ht="11.25" customHeight="1" x14ac:dyDescent="0.2">
      <c r="A257"/>
      <c r="B257"/>
      <c r="C257"/>
      <c r="D257"/>
      <c r="E257"/>
      <c r="F257"/>
      <c r="G257" s="140" t="s">
        <v>145</v>
      </c>
      <c r="H257" s="140"/>
      <c r="I257" s="140"/>
      <c r="J257"/>
      <c r="K257"/>
      <c r="L257"/>
      <c r="M257" s="5"/>
      <c r="N257" s="5" t="s">
        <v>146</v>
      </c>
      <c r="O257" s="5"/>
      <c r="P257"/>
      <c r="Q257"/>
    </row>
    <row r="260" spans="1:17" s="27" customFormat="1" ht="8.25" customHeight="1" x14ac:dyDescent="0.15">
      <c r="B260" s="217"/>
      <c r="C260" s="217"/>
      <c r="D260" s="217"/>
      <c r="F260" s="217"/>
      <c r="G260" s="217"/>
    </row>
    <row r="261" spans="1:17" ht="11.25" customHeight="1" x14ac:dyDescent="0.2">
      <c r="A261"/>
      <c r="B261" s="28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/>
      <c r="N261"/>
      <c r="O261"/>
      <c r="P261"/>
      <c r="Q261"/>
    </row>
    <row r="262" spans="1:17" ht="11.25" customHeight="1" x14ac:dyDescent="0.2">
      <c r="A262"/>
      <c r="B262" s="28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/>
      <c r="N262"/>
      <c r="O262"/>
      <c r="P262"/>
      <c r="Q262"/>
    </row>
    <row r="263" spans="1:17" ht="11.25" customHeight="1" x14ac:dyDescent="0.2">
      <c r="A263"/>
      <c r="B263" s="28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/>
      <c r="N263"/>
      <c r="O263"/>
      <c r="P263"/>
      <c r="Q263"/>
    </row>
  </sheetData>
  <mergeCells count="571">
    <mergeCell ref="B37:R37"/>
    <mergeCell ref="B34:M34"/>
    <mergeCell ref="B33:P33"/>
    <mergeCell ref="E47:Q47"/>
    <mergeCell ref="E48:Q48"/>
    <mergeCell ref="E49:Q49"/>
    <mergeCell ref="A47:B47"/>
    <mergeCell ref="A48:B48"/>
    <mergeCell ref="B36:M36"/>
    <mergeCell ref="B42:Q42"/>
    <mergeCell ref="B43:Q43"/>
    <mergeCell ref="A46:B46"/>
    <mergeCell ref="E46:Q46"/>
    <mergeCell ref="A49:B49"/>
    <mergeCell ref="B38:Q38"/>
    <mergeCell ref="B35:M35"/>
    <mergeCell ref="B39:R39"/>
    <mergeCell ref="B40:Q40"/>
    <mergeCell ref="B41:Q41"/>
    <mergeCell ref="A149:Q149"/>
    <mergeCell ref="D150:K150"/>
    <mergeCell ref="M150:O150"/>
    <mergeCell ref="P150:Q150"/>
    <mergeCell ref="A151:Q151"/>
    <mergeCell ref="D162:K162"/>
    <mergeCell ref="M162:O162"/>
    <mergeCell ref="P162:Q162"/>
    <mergeCell ref="A163:Q163"/>
    <mergeCell ref="D152:K152"/>
    <mergeCell ref="M152:O152"/>
    <mergeCell ref="P152:Q152"/>
    <mergeCell ref="A161:Q161"/>
    <mergeCell ref="A159:Q159"/>
    <mergeCell ref="D160:K160"/>
    <mergeCell ref="M160:O160"/>
    <mergeCell ref="P160:Q160"/>
    <mergeCell ref="A153:Q153"/>
    <mergeCell ref="D154:K154"/>
    <mergeCell ref="P154:Q154"/>
    <mergeCell ref="M154:O154"/>
    <mergeCell ref="D155:K155"/>
    <mergeCell ref="M155:O155"/>
    <mergeCell ref="P155:Q155"/>
    <mergeCell ref="D164:K164"/>
    <mergeCell ref="M164:O164"/>
    <mergeCell ref="P164:Q164"/>
    <mergeCell ref="A156:Q156"/>
    <mergeCell ref="D157:K157"/>
    <mergeCell ref="M157:O157"/>
    <mergeCell ref="P157:Q157"/>
    <mergeCell ref="D158:K158"/>
    <mergeCell ref="P158:Q158"/>
    <mergeCell ref="M158:O158"/>
    <mergeCell ref="D148:K148"/>
    <mergeCell ref="M148:O148"/>
    <mergeCell ref="P148:Q148"/>
    <mergeCell ref="B260:D260"/>
    <mergeCell ref="F260:G260"/>
    <mergeCell ref="C261:L261"/>
    <mergeCell ref="P243:Q244"/>
    <mergeCell ref="A245:B245"/>
    <mergeCell ref="C245:E245"/>
    <mergeCell ref="P245:Q245"/>
    <mergeCell ref="M234:O234"/>
    <mergeCell ref="P234:Q234"/>
    <mergeCell ref="A235:Q235"/>
    <mergeCell ref="D236:K236"/>
    <mergeCell ref="M236:O236"/>
    <mergeCell ref="P236:Q236"/>
    <mergeCell ref="A230:Q230"/>
    <mergeCell ref="D231:K231"/>
    <mergeCell ref="M231:O231"/>
    <mergeCell ref="P231:Q231"/>
    <mergeCell ref="D232:K232"/>
    <mergeCell ref="M232:O232"/>
    <mergeCell ref="P232:Q232"/>
    <mergeCell ref="A227:Q227"/>
    <mergeCell ref="C262:L262"/>
    <mergeCell ref="C263:L263"/>
    <mergeCell ref="D147:K147"/>
    <mergeCell ref="O147:P147"/>
    <mergeCell ref="B252:E252"/>
    <mergeCell ref="N252:O252"/>
    <mergeCell ref="G253:I253"/>
    <mergeCell ref="B256:E256"/>
    <mergeCell ref="N256:O256"/>
    <mergeCell ref="G257:I257"/>
    <mergeCell ref="A246:E246"/>
    <mergeCell ref="P246:Q246"/>
    <mergeCell ref="A237:Q237"/>
    <mergeCell ref="D238:K238"/>
    <mergeCell ref="M238:O238"/>
    <mergeCell ref="P238:Q238"/>
    <mergeCell ref="A243:B244"/>
    <mergeCell ref="C243:E244"/>
    <mergeCell ref="F243:F244"/>
    <mergeCell ref="G243:I243"/>
    <mergeCell ref="J243:L243"/>
    <mergeCell ref="M243:O243"/>
    <mergeCell ref="A233:Q233"/>
    <mergeCell ref="D234:K234"/>
    <mergeCell ref="D228:K228"/>
    <mergeCell ref="M228:O228"/>
    <mergeCell ref="P228:Q228"/>
    <mergeCell ref="A229:B229"/>
    <mergeCell ref="D229:Q229"/>
    <mergeCell ref="A223:Q223"/>
    <mergeCell ref="D224:K224"/>
    <mergeCell ref="M224:O224"/>
    <mergeCell ref="P224:Q224"/>
    <mergeCell ref="A225:Q225"/>
    <mergeCell ref="D226:K226"/>
    <mergeCell ref="M226:O226"/>
    <mergeCell ref="P226:Q226"/>
    <mergeCell ref="A220:B220"/>
    <mergeCell ref="D220:Q220"/>
    <mergeCell ref="A221:Q221"/>
    <mergeCell ref="D222:K222"/>
    <mergeCell ref="M222:O222"/>
    <mergeCell ref="P222:Q222"/>
    <mergeCell ref="D217:K217"/>
    <mergeCell ref="M217:O217"/>
    <mergeCell ref="P217:Q217"/>
    <mergeCell ref="A218:Q218"/>
    <mergeCell ref="D219:K219"/>
    <mergeCell ref="M219:O219"/>
    <mergeCell ref="P219:Q219"/>
    <mergeCell ref="D214:K214"/>
    <mergeCell ref="M214:O214"/>
    <mergeCell ref="P214:Q214"/>
    <mergeCell ref="A215:Q215"/>
    <mergeCell ref="D216:K216"/>
    <mergeCell ref="M216:O216"/>
    <mergeCell ref="P216:Q216"/>
    <mergeCell ref="D211:K211"/>
    <mergeCell ref="M211:O211"/>
    <mergeCell ref="P211:Q211"/>
    <mergeCell ref="A212:Q212"/>
    <mergeCell ref="D213:K213"/>
    <mergeCell ref="M213:O213"/>
    <mergeCell ref="P213:Q213"/>
    <mergeCell ref="A209:B209"/>
    <mergeCell ref="D209:Q209"/>
    <mergeCell ref="A210:Q210"/>
    <mergeCell ref="D207:K207"/>
    <mergeCell ref="M207:O207"/>
    <mergeCell ref="P207:Q207"/>
    <mergeCell ref="D208:K208"/>
    <mergeCell ref="M208:O208"/>
    <mergeCell ref="P208:Q208"/>
    <mergeCell ref="D205:K205"/>
    <mergeCell ref="M205:O205"/>
    <mergeCell ref="P205:Q205"/>
    <mergeCell ref="D206:K206"/>
    <mergeCell ref="M206:O206"/>
    <mergeCell ref="P206:Q206"/>
    <mergeCell ref="D202:K202"/>
    <mergeCell ref="M202:O202"/>
    <mergeCell ref="P202:Q202"/>
    <mergeCell ref="A203:Q203"/>
    <mergeCell ref="D204:K204"/>
    <mergeCell ref="M204:O204"/>
    <mergeCell ref="P204:Q204"/>
    <mergeCell ref="D198:K198"/>
    <mergeCell ref="M198:O198"/>
    <mergeCell ref="P198:Q198"/>
    <mergeCell ref="A199:Q199"/>
    <mergeCell ref="D200:K200"/>
    <mergeCell ref="M200:O200"/>
    <mergeCell ref="P200:Q200"/>
    <mergeCell ref="M194:O194"/>
    <mergeCell ref="P194:Q194"/>
    <mergeCell ref="A195:Q195"/>
    <mergeCell ref="D196:K196"/>
    <mergeCell ref="M196:O196"/>
    <mergeCell ref="P196:Q196"/>
    <mergeCell ref="D194:K194"/>
    <mergeCell ref="P197:Q197"/>
    <mergeCell ref="D191:K191"/>
    <mergeCell ref="M191:O191"/>
    <mergeCell ref="P191:Q191"/>
    <mergeCell ref="A188:Q188"/>
    <mergeCell ref="D189:K189"/>
    <mergeCell ref="M189:O189"/>
    <mergeCell ref="P189:Q189"/>
    <mergeCell ref="D190:K190"/>
    <mergeCell ref="M190:O190"/>
    <mergeCell ref="P190:Q190"/>
    <mergeCell ref="D185:K185"/>
    <mergeCell ref="M185:O185"/>
    <mergeCell ref="P185:Q185"/>
    <mergeCell ref="A186:B186"/>
    <mergeCell ref="D186:Q186"/>
    <mergeCell ref="A187:B187"/>
    <mergeCell ref="D187:Q187"/>
    <mergeCell ref="D183:K183"/>
    <mergeCell ref="M183:O183"/>
    <mergeCell ref="P183:Q183"/>
    <mergeCell ref="D184:K184"/>
    <mergeCell ref="M184:O184"/>
    <mergeCell ref="P184:Q184"/>
    <mergeCell ref="D179:K179"/>
    <mergeCell ref="M179:O179"/>
    <mergeCell ref="P179:Q179"/>
    <mergeCell ref="A181:Q181"/>
    <mergeCell ref="D182:K182"/>
    <mergeCell ref="M182:O182"/>
    <mergeCell ref="P182:Q182"/>
    <mergeCell ref="D175:K175"/>
    <mergeCell ref="M175:O175"/>
    <mergeCell ref="P175:Q175"/>
    <mergeCell ref="A177:Q177"/>
    <mergeCell ref="D178:K178"/>
    <mergeCell ref="M178:O178"/>
    <mergeCell ref="P178:Q178"/>
    <mergeCell ref="D176:K176"/>
    <mergeCell ref="M176:O176"/>
    <mergeCell ref="P176:Q176"/>
    <mergeCell ref="D180:K180"/>
    <mergeCell ref="M180:O180"/>
    <mergeCell ref="P180:Q180"/>
    <mergeCell ref="D172:K172"/>
    <mergeCell ref="M172:O172"/>
    <mergeCell ref="P172:Q172"/>
    <mergeCell ref="A173:Q173"/>
    <mergeCell ref="D174:K174"/>
    <mergeCell ref="M174:O174"/>
    <mergeCell ref="P174:Q174"/>
    <mergeCell ref="D170:K170"/>
    <mergeCell ref="M170:O170"/>
    <mergeCell ref="P170:Q170"/>
    <mergeCell ref="D171:K171"/>
    <mergeCell ref="M171:O171"/>
    <mergeCell ref="P171:Q171"/>
    <mergeCell ref="D168:K168"/>
    <mergeCell ref="M168:O168"/>
    <mergeCell ref="P168:Q168"/>
    <mergeCell ref="D169:K169"/>
    <mergeCell ref="M169:O169"/>
    <mergeCell ref="P169:Q169"/>
    <mergeCell ref="A165:B165"/>
    <mergeCell ref="D165:Q165"/>
    <mergeCell ref="A166:Q166"/>
    <mergeCell ref="D167:K167"/>
    <mergeCell ref="M167:O167"/>
    <mergeCell ref="P167:Q167"/>
    <mergeCell ref="D144:K144"/>
    <mergeCell ref="M144:O144"/>
    <mergeCell ref="P144:Q144"/>
    <mergeCell ref="A145:Q145"/>
    <mergeCell ref="D146:K146"/>
    <mergeCell ref="M146:O146"/>
    <mergeCell ref="P146:Q146"/>
    <mergeCell ref="D141:K141"/>
    <mergeCell ref="M141:O141"/>
    <mergeCell ref="P141:Q141"/>
    <mergeCell ref="A142:Q142"/>
    <mergeCell ref="D143:K143"/>
    <mergeCell ref="M143:O143"/>
    <mergeCell ref="P143:Q143"/>
    <mergeCell ref="D138:K138"/>
    <mergeCell ref="M138:O138"/>
    <mergeCell ref="P138:Q138"/>
    <mergeCell ref="A139:Q139"/>
    <mergeCell ref="D140:K140"/>
    <mergeCell ref="M140:O140"/>
    <mergeCell ref="P140:Q140"/>
    <mergeCell ref="D135:K135"/>
    <mergeCell ref="M135:O135"/>
    <mergeCell ref="P135:Q135"/>
    <mergeCell ref="A136:B136"/>
    <mergeCell ref="D136:Q136"/>
    <mergeCell ref="A137:Q137"/>
    <mergeCell ref="D133:K133"/>
    <mergeCell ref="M133:O133"/>
    <mergeCell ref="P133:Q133"/>
    <mergeCell ref="D134:K134"/>
    <mergeCell ref="M134:O134"/>
    <mergeCell ref="P134:Q134"/>
    <mergeCell ref="D131:K131"/>
    <mergeCell ref="M131:O131"/>
    <mergeCell ref="P131:Q131"/>
    <mergeCell ref="D132:K132"/>
    <mergeCell ref="M132:O132"/>
    <mergeCell ref="P132:Q132"/>
    <mergeCell ref="D129:K129"/>
    <mergeCell ref="M129:O129"/>
    <mergeCell ref="P129:Q129"/>
    <mergeCell ref="D130:K130"/>
    <mergeCell ref="M130:O130"/>
    <mergeCell ref="P130:Q130"/>
    <mergeCell ref="D127:K127"/>
    <mergeCell ref="M127:O127"/>
    <mergeCell ref="P127:Q127"/>
    <mergeCell ref="D128:K128"/>
    <mergeCell ref="M128:O128"/>
    <mergeCell ref="P128:Q128"/>
    <mergeCell ref="D125:K125"/>
    <mergeCell ref="M125:O125"/>
    <mergeCell ref="P125:Q125"/>
    <mergeCell ref="D126:K126"/>
    <mergeCell ref="M126:O126"/>
    <mergeCell ref="P126:Q126"/>
    <mergeCell ref="D122:K122"/>
    <mergeCell ref="M122:O122"/>
    <mergeCell ref="P122:Q122"/>
    <mergeCell ref="A123:Q123"/>
    <mergeCell ref="D124:K124"/>
    <mergeCell ref="M124:O124"/>
    <mergeCell ref="P124:Q124"/>
    <mergeCell ref="D120:K120"/>
    <mergeCell ref="M120:O120"/>
    <mergeCell ref="P120:Q120"/>
    <mergeCell ref="D121:K121"/>
    <mergeCell ref="M121:O121"/>
    <mergeCell ref="P121:Q121"/>
    <mergeCell ref="D118:K118"/>
    <mergeCell ref="M118:O118"/>
    <mergeCell ref="P118:Q118"/>
    <mergeCell ref="D119:K119"/>
    <mergeCell ref="M119:O119"/>
    <mergeCell ref="P119:Q119"/>
    <mergeCell ref="D116:K116"/>
    <mergeCell ref="M116:O116"/>
    <mergeCell ref="P116:Q116"/>
    <mergeCell ref="D117:K117"/>
    <mergeCell ref="M117:O117"/>
    <mergeCell ref="P117:Q117"/>
    <mergeCell ref="D114:K114"/>
    <mergeCell ref="M114:O114"/>
    <mergeCell ref="P114:Q114"/>
    <mergeCell ref="D115:K115"/>
    <mergeCell ref="M115:O115"/>
    <mergeCell ref="P115:Q115"/>
    <mergeCell ref="D112:K112"/>
    <mergeCell ref="M112:O112"/>
    <mergeCell ref="P112:Q112"/>
    <mergeCell ref="D113:K113"/>
    <mergeCell ref="M113:O113"/>
    <mergeCell ref="P113:Q113"/>
    <mergeCell ref="D110:K110"/>
    <mergeCell ref="M110:O110"/>
    <mergeCell ref="P110:Q110"/>
    <mergeCell ref="D111:K111"/>
    <mergeCell ref="M111:O111"/>
    <mergeCell ref="P111:Q111"/>
    <mergeCell ref="A107:Q107"/>
    <mergeCell ref="D108:K108"/>
    <mergeCell ref="M108:O108"/>
    <mergeCell ref="P108:Q108"/>
    <mergeCell ref="D109:K109"/>
    <mergeCell ref="M109:O109"/>
    <mergeCell ref="P109:Q109"/>
    <mergeCell ref="D105:K105"/>
    <mergeCell ref="M105:O105"/>
    <mergeCell ref="P105:Q105"/>
    <mergeCell ref="D106:K106"/>
    <mergeCell ref="M106:O106"/>
    <mergeCell ref="P106:Q106"/>
    <mergeCell ref="D103:K103"/>
    <mergeCell ref="M103:O103"/>
    <mergeCell ref="P103:Q103"/>
    <mergeCell ref="D104:K104"/>
    <mergeCell ref="M104:O104"/>
    <mergeCell ref="P104:Q104"/>
    <mergeCell ref="D101:K101"/>
    <mergeCell ref="M101:O101"/>
    <mergeCell ref="P101:Q101"/>
    <mergeCell ref="D102:K102"/>
    <mergeCell ref="M102:O102"/>
    <mergeCell ref="P102:Q102"/>
    <mergeCell ref="D99:K99"/>
    <mergeCell ref="M99:O99"/>
    <mergeCell ref="P99:Q99"/>
    <mergeCell ref="D100:K100"/>
    <mergeCell ref="M100:O100"/>
    <mergeCell ref="P100:Q100"/>
    <mergeCell ref="D96:K96"/>
    <mergeCell ref="M96:O96"/>
    <mergeCell ref="P96:Q96"/>
    <mergeCell ref="A97:Q97"/>
    <mergeCell ref="D98:K98"/>
    <mergeCell ref="M98:O98"/>
    <mergeCell ref="P98:Q98"/>
    <mergeCell ref="D94:K94"/>
    <mergeCell ref="M94:O94"/>
    <mergeCell ref="P94:Q94"/>
    <mergeCell ref="D95:K95"/>
    <mergeCell ref="M95:O95"/>
    <mergeCell ref="P95:Q95"/>
    <mergeCell ref="D92:K92"/>
    <mergeCell ref="M92:O92"/>
    <mergeCell ref="P92:Q92"/>
    <mergeCell ref="D93:K93"/>
    <mergeCell ref="M93:O93"/>
    <mergeCell ref="P93:Q93"/>
    <mergeCell ref="D90:K90"/>
    <mergeCell ref="M90:O90"/>
    <mergeCell ref="P90:Q90"/>
    <mergeCell ref="D91:K91"/>
    <mergeCell ref="M91:O91"/>
    <mergeCell ref="P91:Q91"/>
    <mergeCell ref="D88:K88"/>
    <mergeCell ref="M88:O88"/>
    <mergeCell ref="P88:Q88"/>
    <mergeCell ref="D89:K89"/>
    <mergeCell ref="M89:O89"/>
    <mergeCell ref="P89:Q89"/>
    <mergeCell ref="D86:K86"/>
    <mergeCell ref="M86:O86"/>
    <mergeCell ref="P86:Q86"/>
    <mergeCell ref="D87:K87"/>
    <mergeCell ref="M87:O87"/>
    <mergeCell ref="P87:Q87"/>
    <mergeCell ref="A83:B83"/>
    <mergeCell ref="D83:Q83"/>
    <mergeCell ref="A84:Q84"/>
    <mergeCell ref="D85:K85"/>
    <mergeCell ref="M85:O85"/>
    <mergeCell ref="P85:Q85"/>
    <mergeCell ref="A74:J74"/>
    <mergeCell ref="L74:M74"/>
    <mergeCell ref="N74:O74"/>
    <mergeCell ref="P74:Q74"/>
    <mergeCell ref="A81:B81"/>
    <mergeCell ref="D81:K81"/>
    <mergeCell ref="M81:O81"/>
    <mergeCell ref="P81:Q81"/>
    <mergeCell ref="A82:B82"/>
    <mergeCell ref="D82:Q82"/>
    <mergeCell ref="A79:B80"/>
    <mergeCell ref="C79:C80"/>
    <mergeCell ref="D79:K80"/>
    <mergeCell ref="L79:L80"/>
    <mergeCell ref="M79:O80"/>
    <mergeCell ref="P79:Q80"/>
    <mergeCell ref="A66:B66"/>
    <mergeCell ref="E66:K66"/>
    <mergeCell ref="L66:M66"/>
    <mergeCell ref="N66:O66"/>
    <mergeCell ref="P66:Q66"/>
    <mergeCell ref="L67:M67"/>
    <mergeCell ref="N67:O67"/>
    <mergeCell ref="P67:Q67"/>
    <mergeCell ref="A70:J70"/>
    <mergeCell ref="L70:M70"/>
    <mergeCell ref="N70:O70"/>
    <mergeCell ref="P70:Q70"/>
    <mergeCell ref="A65:B65"/>
    <mergeCell ref="E65:K65"/>
    <mergeCell ref="L65:M65"/>
    <mergeCell ref="N65:O65"/>
    <mergeCell ref="P65:Q65"/>
    <mergeCell ref="L61:M61"/>
    <mergeCell ref="N61:O61"/>
    <mergeCell ref="E63:K63"/>
    <mergeCell ref="L63:M63"/>
    <mergeCell ref="N63:O63"/>
    <mergeCell ref="P63:Q63"/>
    <mergeCell ref="A64:B64"/>
    <mergeCell ref="E64:K64"/>
    <mergeCell ref="L64:M64"/>
    <mergeCell ref="N64:O64"/>
    <mergeCell ref="P64:Q64"/>
    <mergeCell ref="A62:B62"/>
    <mergeCell ref="E62:K62"/>
    <mergeCell ref="L62:M62"/>
    <mergeCell ref="N62:O62"/>
    <mergeCell ref="P62:Q62"/>
    <mergeCell ref="P61:Q61"/>
    <mergeCell ref="A61:B61"/>
    <mergeCell ref="E61:K61"/>
    <mergeCell ref="M6:Q6"/>
    <mergeCell ref="M7:Q7"/>
    <mergeCell ref="M9:Q9"/>
    <mergeCell ref="M10:Q10"/>
    <mergeCell ref="A12:Q12"/>
    <mergeCell ref="A13:Q13"/>
    <mergeCell ref="B17:C17"/>
    <mergeCell ref="E17:Q17"/>
    <mergeCell ref="B18:C18"/>
    <mergeCell ref="E18:Q18"/>
    <mergeCell ref="B20:C20"/>
    <mergeCell ref="E20:Q20"/>
    <mergeCell ref="B21:C21"/>
    <mergeCell ref="E21:Q21"/>
    <mergeCell ref="B23:C23"/>
    <mergeCell ref="E23:F23"/>
    <mergeCell ref="H23:Q23"/>
    <mergeCell ref="B32:P32"/>
    <mergeCell ref="B31:P31"/>
    <mergeCell ref="B24:C24"/>
    <mergeCell ref="H24:Q24"/>
    <mergeCell ref="B26:Q26"/>
    <mergeCell ref="B28:Q28"/>
    <mergeCell ref="B30:Q30"/>
    <mergeCell ref="A56:B56"/>
    <mergeCell ref="E56:K56"/>
    <mergeCell ref="L56:M56"/>
    <mergeCell ref="N56:O56"/>
    <mergeCell ref="P56:Q56"/>
    <mergeCell ref="A60:B60"/>
    <mergeCell ref="E60:K60"/>
    <mergeCell ref="L60:M60"/>
    <mergeCell ref="N60:O60"/>
    <mergeCell ref="P60:Q60"/>
    <mergeCell ref="E52:K53"/>
    <mergeCell ref="L52:M53"/>
    <mergeCell ref="A55:B55"/>
    <mergeCell ref="E55:K55"/>
    <mergeCell ref="L55:M55"/>
    <mergeCell ref="N55:O55"/>
    <mergeCell ref="P52:Q53"/>
    <mergeCell ref="A54:B54"/>
    <mergeCell ref="E54:K54"/>
    <mergeCell ref="L54:M54"/>
    <mergeCell ref="N54:O54"/>
    <mergeCell ref="P54:Q54"/>
    <mergeCell ref="A52:B53"/>
    <mergeCell ref="N52:O53"/>
    <mergeCell ref="C52:C53"/>
    <mergeCell ref="D52:D53"/>
    <mergeCell ref="P55:Q55"/>
    <mergeCell ref="D201:K201"/>
    <mergeCell ref="M201:O201"/>
    <mergeCell ref="P201:Q201"/>
    <mergeCell ref="D192:K192"/>
    <mergeCell ref="M192:O192"/>
    <mergeCell ref="P192:Q192"/>
    <mergeCell ref="D197:K197"/>
    <mergeCell ref="M197:O197"/>
    <mergeCell ref="A72:J72"/>
    <mergeCell ref="L72:M72"/>
    <mergeCell ref="N72:O72"/>
    <mergeCell ref="P72:Q72"/>
    <mergeCell ref="A75:J75"/>
    <mergeCell ref="L75:M75"/>
    <mergeCell ref="N75:O75"/>
    <mergeCell ref="P75:Q75"/>
    <mergeCell ref="A76:K76"/>
    <mergeCell ref="L76:M76"/>
    <mergeCell ref="N76:O76"/>
    <mergeCell ref="P76:Q76"/>
    <mergeCell ref="A73:J73"/>
    <mergeCell ref="L73:M73"/>
    <mergeCell ref="N73:O73"/>
    <mergeCell ref="P73:Q73"/>
    <mergeCell ref="D193:K193"/>
    <mergeCell ref="P193:Q193"/>
    <mergeCell ref="M193:O193"/>
    <mergeCell ref="N57:O57"/>
    <mergeCell ref="P57:Q57"/>
    <mergeCell ref="A58:B58"/>
    <mergeCell ref="E58:K58"/>
    <mergeCell ref="L58:M58"/>
    <mergeCell ref="N58:O58"/>
    <mergeCell ref="P58:Q58"/>
    <mergeCell ref="A57:B57"/>
    <mergeCell ref="E57:K57"/>
    <mergeCell ref="L57:M57"/>
    <mergeCell ref="A59:B59"/>
    <mergeCell ref="A63:B63"/>
    <mergeCell ref="L59:M59"/>
    <mergeCell ref="N59:O59"/>
    <mergeCell ref="P59:Q59"/>
    <mergeCell ref="E59:K59"/>
    <mergeCell ref="A71:J71"/>
    <mergeCell ref="L71:M71"/>
    <mergeCell ref="N71:O71"/>
    <mergeCell ref="P71:Q71"/>
    <mergeCell ref="A67:K67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rowBreaks count="2" manualBreakCount="2">
    <brk id="41" max="17" man="1"/>
    <brk id="1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Comp</cp:lastModifiedBy>
  <cp:revision>1</cp:revision>
  <cp:lastPrinted>2017-11-02T10:05:01Z</cp:lastPrinted>
  <dcterms:created xsi:type="dcterms:W3CDTF">2017-02-13T10:30:24Z</dcterms:created>
  <dcterms:modified xsi:type="dcterms:W3CDTF">2017-11-02T10:05:50Z</dcterms:modified>
</cp:coreProperties>
</file>