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Print_Area" localSheetId="0">TDSheet!$A$1:$R$257</definedName>
  </definedNames>
  <calcPr calcId="145621" refMode="R1C1"/>
</workbook>
</file>

<file path=xl/calcChain.xml><?xml version="1.0" encoding="utf-8"?>
<calcChain xmlns="http://schemas.openxmlformats.org/spreadsheetml/2006/main">
  <c r="P107" i="1" l="1"/>
  <c r="P106" i="1"/>
  <c r="P105" i="1"/>
  <c r="N70" i="1"/>
  <c r="L53" i="1"/>
  <c r="L52" i="1" s="1"/>
  <c r="L60" i="1"/>
  <c r="P218" i="1"/>
  <c r="N62" i="1"/>
  <c r="P147" i="1"/>
  <c r="N56" i="1"/>
  <c r="N73" i="1" l="1"/>
  <c r="P56" i="1"/>
  <c r="P155" i="1" l="1"/>
  <c r="P207" i="1"/>
  <c r="N52" i="1" l="1"/>
  <c r="P62" i="1"/>
  <c r="P216" i="1" s="1"/>
  <c r="P208" i="1"/>
  <c r="P61" i="1"/>
  <c r="P205" i="1" s="1"/>
  <c r="P60" i="1"/>
  <c r="P145" i="1"/>
  <c r="P149" i="1" s="1"/>
  <c r="P53" i="1"/>
  <c r="S85" i="1" s="1"/>
  <c r="P72" i="1"/>
  <c r="P71" i="1" s="1"/>
  <c r="P57" i="1"/>
  <c r="P58" i="1"/>
  <c r="P63" i="1"/>
  <c r="P54" i="1"/>
  <c r="P70" i="1"/>
  <c r="L59" i="1"/>
  <c r="L64" i="1" s="1"/>
  <c r="L73" i="1"/>
  <c r="P73" i="1" s="1"/>
  <c r="L69" i="1"/>
  <c r="P69" i="1" s="1"/>
  <c r="N59" i="1"/>
  <c r="P220" i="1" l="1"/>
  <c r="P211" i="1"/>
  <c r="P210" i="1"/>
  <c r="P59" i="1"/>
  <c r="N64" i="1"/>
  <c r="P55" i="1"/>
  <c r="P154" i="1" s="1"/>
  <c r="P64" i="1" l="1"/>
  <c r="S154" i="1"/>
  <c r="P159" i="1"/>
  <c r="P52" i="1"/>
</calcChain>
</file>

<file path=xl/sharedStrings.xml><?xml version="1.0" encoding="utf-8"?>
<sst xmlns="http://schemas.openxmlformats.org/spreadsheetml/2006/main" count="490" uniqueCount="207">
  <si>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</si>
  <si>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</si>
  <si>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</si>
  <si>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</si>
  <si>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Наказ Управління у справах фізичної культури і спорту Миколаївської міської ради</t>
  </si>
  <si>
    <t>Наказ</t>
  </si>
  <si>
    <t>ПАСПОРТ</t>
  </si>
  <si>
    <t>бюджетної програми місцевого бюджету на 2017 рік</t>
  </si>
  <si>
    <t>1.</t>
  </si>
  <si>
    <t>Управління у справах фізичної культури і спорту Миколаївської міської ради</t>
  </si>
  <si>
    <t>(КПКВК МБ)</t>
  </si>
  <si>
    <t>(найменування головного розпорядника)</t>
  </si>
  <si>
    <t>2.</t>
  </si>
  <si>
    <t>Управління у справах фізичної культури і спорту</t>
  </si>
  <si>
    <t>(найменування відповідального виконавця)</t>
  </si>
  <si>
    <t>3.</t>
  </si>
  <si>
    <t>Розвиток дитячо-юнацького та резервного спорту</t>
  </si>
  <si>
    <t>(КФКВК)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</si>
  <si>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</si>
  <si>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</si>
  <si>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</si>
  <si>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</si>
  <si>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</si>
  <si>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</si>
  <si>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</si>
  <si>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</si>
  <si>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</si>
  <si>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</si>
  <si>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</si>
  <si>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</si>
  <si>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</si>
  <si>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</si>
  <si>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</si>
  <si>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</si>
  <si>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</si>
  <si>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</si>
  <si>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 xml:space="preserve">Підготовка спортивного резерву та підвищення рівня фізичної підготовленості дітей дитячо-юнацькими спортивними школами							</t>
  </si>
  <si>
    <t>Проведення капітального ремонту приміщень</t>
  </si>
  <si>
    <t>Забезпечення підготовки спортсменів вищих категорій школами вищої спортивної майстерності</t>
  </si>
  <si>
    <t xml:space="preserve">Підготовка спортивного резерву та спортсменів вищих категорій школами вищої спортивної майстерності				</t>
  </si>
  <si>
    <t>Здійснення заходів/реалізація проектів з енергозбереження</t>
  </si>
  <si>
    <t>Придбання обладнання та предметів довгострокового користування</t>
  </si>
  <si>
    <t>Підготовка спортивного резерву та підвищення рівня фізичної підготовленості дітей дитячо-юнацькими спортивними школами, які підпорядковані громадським організаціям фізкультурно-спортивного спрямування.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</si>
  <si>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</si>
  <si>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</si>
  <si>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</si>
  <si>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Міська програма "Фізична культура і спорт" на 2016-2018 роки</t>
  </si>
  <si>
    <t xml:space="preserve">        </t>
  </si>
  <si>
    <t>Фінансова підтримка дитячо-юнацьких спортивних шкіл фізкультурно-спортивних товариств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</si>
  <si>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</si>
  <si>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</si>
  <si>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</si>
  <si>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</si>
  <si>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</si>
  <si>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</si>
  <si>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од.</t>
  </si>
  <si>
    <t>звітність установ</t>
  </si>
  <si>
    <t xml:space="preserve">кількість комунальних  дитячо-юнацьких спортивних шкіл (КДЮСШ), видатки на утримання яких здійснюються з бюджету				</t>
  </si>
  <si>
    <t>тис.грн</t>
  </si>
  <si>
    <t>Кошторис</t>
  </si>
  <si>
    <t xml:space="preserve">обсяг витрат на утримання  комунальних  дитячо-юнацьких спортивних шкіл (КДЮСШ), видатки на утримання яких здійснюються з бюджету					</t>
  </si>
  <si>
    <t>шт.од</t>
  </si>
  <si>
    <t>штатний розпис</t>
  </si>
  <si>
    <t xml:space="preserve">кількість штатних працівників комунальної дитячо-юнацьої спортивної шкіли (КДЮСШ), видатки на утримання яких здійснюються з бюджету.																	</t>
  </si>
  <si>
    <t xml:space="preserve"> у тому числі тренерів (ДЮСШ)																		</t>
  </si>
  <si>
    <t xml:space="preserve"> у тому числі тренерів(СДЮСШОР)																				</t>
  </si>
  <si>
    <t xml:space="preserve"> у тому числі тренерів (КДЮСШ)																				</t>
  </si>
  <si>
    <t>продукту</t>
  </si>
  <si>
    <t>осіб</t>
  </si>
  <si>
    <t xml:space="preserve">середньорічна кількість учнів комунальної дитячо-юнацької спортивної шкіли (КДЮСШ), видатки на утримання яких здійснюються з бюджету.								</t>
  </si>
  <si>
    <t>кількість учнів комунальної дитячо-юнацької спортивної шкіли, (КДЮСШ) видатки на утримання яких здійснюються з бюджету, що взяли участь у регіональних спортивних змаганнях.</t>
  </si>
  <si>
    <t xml:space="preserve">кількість придбаного малоцінного спортивного обладнання та  інвентарю для комунальної  дитячо-юнацької спортивної шкіли (КДЮСШ)					</t>
  </si>
  <si>
    <t>ефективності</t>
  </si>
  <si>
    <t>грн</t>
  </si>
  <si>
    <t>розрахунок</t>
  </si>
  <si>
    <t xml:space="preserve">середні витрати на утримання однієї  комунальної дитячо-юнацької спортивної школи (КДЮСШ), видатки на утримання якої здійснюються з бюджету, з розрахунку на одного працівника	</t>
  </si>
  <si>
    <t xml:space="preserve">середньомісячна заробітна плата працівника дитячо-юнацької спортивної школи (ДЮСШ), видатки на утримання якої здійснюються з бюджету.					</t>
  </si>
  <si>
    <t xml:space="preserve">середньомісячна заробітна плата працівника спеціалізованої дитячо-юнацької спортивної школи (СДЮСШОР), видатки на утримання якої здійснюються з бюджету	</t>
  </si>
  <si>
    <t xml:space="preserve">середні витрати на навчально-тренувальну роботу у комунальних дитячо-юнацьких спортивних школах (ДЮСШ), видатки на утримання яких здійснюються з бюджету, у розрахунку на одного учня	</t>
  </si>
  <si>
    <t xml:space="preserve">середні витрати на навчально-тренувальну роботу у комунальних дитячо-юнацьких спортивних школах (СДЮСШОР), видатки на утримання яких здійснюються з бюджету, у розрахунку на одного учня	</t>
  </si>
  <si>
    <t xml:space="preserve">середні витрати на навчально-тренувальну роботу у комунальних дитячо-юнацьких спортивних школах (КДЮСШ), видатки на утримання яких здійснюються з бюджету, у розрахунку на одного учня	</t>
  </si>
  <si>
    <t xml:space="preserve">середні витрати на забезпечення участі одного учня комунальних дитячо-юнацьких спортивних шкіл, видатки на утримання яких здійснюються з бюджету (СДЮШОР), у регіональних спортивних змаганнях	</t>
  </si>
  <si>
    <t xml:space="preserve">середні витрати на забезпечення участі одного учня комунальних дитячо-юнацьких спортивних шкіл, видатки на утримання яких здійснюються з бюджету (ДЮСШ), у регіональних спортивних змаганнях	</t>
  </si>
  <si>
    <t>середні витрати на забезпечення участі одного учня комунальних дитячо-юнацьких спортивних шкіл, видатки на утримання яких здійснюються з бюджету ( КДЮСШР), у регіональних спортивних змаганнях</t>
  </si>
  <si>
    <t>середня вартість  одиниці придбаного  малоцінного спортивного обладнання  та інвентарю для  комунальної дитячо-юнацької спортивної шкіли(КДЮСШ)</t>
  </si>
  <si>
    <t>якості</t>
  </si>
  <si>
    <t>кількість підготовлених у комунальні  дитячо-юнацькі спортивні школі (КДЮСШ), видатки на утримання яких здійснюються з бюджету, кандидатів у майстри спорту України</t>
  </si>
  <si>
    <t>кількість учнів комунальні дитячо-юнацькі спортивні школі (КДЮСШ), видатки на утримання яких здійснюються з бюджету,  які здобули призові місця в регіональних спортивних змаганнях</t>
  </si>
  <si>
    <t xml:space="preserve">динаміка** кількості учнів комунальних дитячо-юнацьких спортивних шкіл (ДЮСШ), видатки на утримання яких здійснюються з бюджету, порівняно з минулим роком	</t>
  </si>
  <si>
    <t>%</t>
  </si>
  <si>
    <t>динаміка** кількості учнів комунальних дитячо-юнацьких спортивних шкіл (КДЮСШ), видатки на утримання яких здійснюються з бюджету , порівняно з минулим роком</t>
  </si>
  <si>
    <t>динаміка** кількості учнів комунальних дитячо-юнацьких спортивних шкіл (СДЮСШОР), видатки на утримання яких здійснюються з бюджету , порівняно з минулим роком</t>
  </si>
  <si>
    <t>обсяг видатків</t>
  </si>
  <si>
    <t xml:space="preserve">кількість заходів з енергозбереження	</t>
  </si>
  <si>
    <t>Площа приміщень, які планується утеплити</t>
  </si>
  <si>
    <t>м²</t>
  </si>
  <si>
    <t>середні витрати на проведення одного заходу з енергосбереження</t>
  </si>
  <si>
    <t>середні витрати на утеплення одного квадратного метра приміщення</t>
  </si>
  <si>
    <t>Обсяг річної економії бюджетних коштів на оплату комунальних послуг та енергоносіїв внаслідок реалізації заходів з енергозбереження</t>
  </si>
  <si>
    <t>кількість дитячо-юнацьких спортивних шкіл фізкультурно-спортивних товариств, яким надається фінансова підтримка з бюджету, в розрізі їх видів (ДЮСШ)</t>
  </si>
  <si>
    <t>обсяг витрат на фінансову підтримку дитячо-юнацьких спортивних шкіл фізкультурно-спортивних товариств в розрізі їх видів (ДЮСШ)</t>
  </si>
  <si>
    <t>у тому числі</t>
  </si>
  <si>
    <t>-</t>
  </si>
  <si>
    <t>обсяг витрат на заробітну плату дитячо-юнацьких спортивних шкіл фізкультурно-спортивних товариств в розрізі їх видів (ДЮСШ)</t>
  </si>
  <si>
    <t>кількість штатних працівників дитячо-юнацьких спортивних шкіл фізкультурно-спортивних товариств, яким надається фінансова підтримка з бюджету, в розрізі їх видів (ДЮСШ), у регіональних спортивних змаганнях</t>
  </si>
  <si>
    <t>у т.ч. тренерів (ДЮСШ)</t>
  </si>
  <si>
    <t>кількість підготовлених у дитячо-юнацьких спортивних школах фізкультурно-спортивних товариств, яким надається фінансова підтримка з бюджету, у розрізі їх видів (ДЮСШ),  кандидатів у майстри спорту України</t>
  </si>
  <si>
    <t>кількість шкіл вищої спортивної майстерності (ШВСМ)</t>
  </si>
  <si>
    <t xml:space="preserve">кількість штатних працівників (ШВСМ) </t>
  </si>
  <si>
    <t>середньорічна кількість учнів ШВСМ постійного/змінного складу</t>
  </si>
  <si>
    <t>кількість навчально-тренувальних зборів</t>
  </si>
  <si>
    <t>кількість людино-днів проведених у ШВСМ навчально-тренувальних зборів</t>
  </si>
  <si>
    <t>кількість придбаного малоцінного спортивного обладнання та інвентарю для ШВСМ</t>
  </si>
  <si>
    <t>середні витрати на проведення ШВСМ одного людино-дня навчально-тренувальних зборів</t>
  </si>
  <si>
    <t>середня вартість одиниці придбаного малоцінного спортивного обладнання та інвентарю для ШВСМ</t>
  </si>
  <si>
    <t xml:space="preserve">кількість підготовлених у ШВСМ майстрів спорту України </t>
  </si>
  <si>
    <t>Кількість підготовлених в ШВСМ кандидатів у  майстри спорту України</t>
  </si>
  <si>
    <t>Кількість підготовлених в ШВСМ майстрів спорту  міждународного класу України</t>
  </si>
  <si>
    <t>Кількість підготовлених в ШВСМ членів збірних команд  України</t>
  </si>
  <si>
    <t>Кількість підготовлених в ШВСМ кандидатів до складу збірних команд України протягом року</t>
  </si>
  <si>
    <t>Обсяги видатків</t>
  </si>
  <si>
    <t>кількість заходів з енергозбереження</t>
  </si>
  <si>
    <t>площа приміщень, яку планується утеплити</t>
  </si>
  <si>
    <t>середні витрати на придбання і встановлення одиниці обладнання</t>
  </si>
  <si>
    <t>середні витрати на утеплення 1 кв.м. приміщення</t>
  </si>
  <si>
    <t>Обсяг витрат на придбання обладнання і предметів довгострокового користування</t>
  </si>
  <si>
    <t>Кількість одиниць придбаного обладнання</t>
  </si>
  <si>
    <t>Середні витрати на одиницю придбаного обладнання</t>
  </si>
  <si>
    <t>Економія коштів на рік, що виникла за результатами впровадження в експлуатацію придбаного обладнання</t>
  </si>
  <si>
    <t>Обсяг витрат на проведення капітального ремонту</t>
  </si>
  <si>
    <t>Кількість об'єктів, що потребують ремонту</t>
  </si>
  <si>
    <t>Кількість об'єктів, що планується відремонтувати</t>
  </si>
  <si>
    <t>Середні витрати на один об'єкт</t>
  </si>
  <si>
    <t>Питома вага відремонтованих об'єктів у загальній кількості об'єктів, що потребують ремонту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</si>
  <si>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</si>
  <si>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</si>
  <si>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</si>
  <si>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</si>
  <si>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</si>
  <si>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</si>
  <si>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</si>
  <si>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</si>
  <si>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</si>
  <si>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</si>
  <si>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</si>
  <si>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</si>
  <si>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</si>
  <si>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 xml:space="preserve"> ПОГОДЖЕНО: </t>
  </si>
  <si>
    <t>Заступник міського голови-директор департаменту фінансів Миколаївської міської ради</t>
  </si>
  <si>
    <t>В.І. Бондаренко</t>
  </si>
  <si>
    <t>Обсяг витрат на придбання і предметів довгострокового киристування</t>
  </si>
  <si>
    <t>тис.грн.</t>
  </si>
  <si>
    <t>Кількість одиниць придбання обладнання</t>
  </si>
  <si>
    <t>Середні витрати на одиницю придбання обладнання</t>
  </si>
  <si>
    <t>Проведення капітального ремонту приміщення</t>
  </si>
  <si>
    <t>обсяги видатків</t>
  </si>
  <si>
    <t>кількість об'єкта, що потребують капітального ремонту</t>
  </si>
  <si>
    <t>Створення необхідних умов для гармонічного виховання,фізичного розвитку,повноцінного оздоровлення ,змістовного відпочинку і дозвілля дітей та молоді,самореалізації,набуття навичок здорового способу життя,підготовки спортсменів для резервного спорту.</t>
  </si>
  <si>
    <t>Здійснення заходів з енергозбереження</t>
  </si>
  <si>
    <t>Утримання та навчально-тренувальна робота комунальних дитячо-юнацьких спортивних шкіл</t>
  </si>
  <si>
    <t>Кількість всеукраїнських змагань, у яких учні ШВСМ беруть участь</t>
  </si>
  <si>
    <t>кількість людино-днів участі у ШВСМ у всеукраїнських змагань</t>
  </si>
  <si>
    <t>грн.</t>
  </si>
  <si>
    <t xml:space="preserve">кількість комунальних дитячо-юнацьких спортивних шкіл (ДЮСШ), видатки на утримання яких здійснюються з бюджету					</t>
  </si>
  <si>
    <t>обсяг витрат на утримання комунальних  дитячо-юнацьких спортивних шкіл (ДЮСШ), видатки на утримання яких здійснюються з бюджету</t>
  </si>
  <si>
    <t xml:space="preserve">кількість штатних працівників комунальних  дитячо-юнацьких спортивних шкіл (ДЮСШ), видатки на утримання яких здійснюються з бюджету.												</t>
  </si>
  <si>
    <t xml:space="preserve">кількість комунальних спеціалізірованих  дитячо-юнацьких спортивних шкіл (СДЮСШОР), видатки на утримання яких здійснюються з бюджету						</t>
  </si>
  <si>
    <t xml:space="preserve">обсяг витрат на утримання комунальних спеціалізованих дитячо-юнацьких спортивних шкіл(СДЮСШОР), видатки на утримання яких здійснюються з бюджету	</t>
  </si>
  <si>
    <t xml:space="preserve">кількість штатних працівників комунальних спеціалізованих дитячо-юнацьких спортивних шкіл (СДЮСШОР), видатки на утримання яких здійснюються з бюджету.														</t>
  </si>
  <si>
    <t xml:space="preserve">середньорічна кількість учнів комунальних  дитячо-юнацьких спортивних шкіл(ДЮСШ) видатки на утримання яких здійснюються з бюджету.				</t>
  </si>
  <si>
    <t xml:space="preserve">середньорічна кількість учнів комунальних спеціалізованих дитячо-юнацьких спортивних шкіл (СДЮСЩОР), видатки на утримання яких здійснюються з бюджету.					</t>
  </si>
  <si>
    <t xml:space="preserve">кількість учнів комунальних  дитячо-юнацьких спортивних шкіл,(ДЮСШ) видатки на утримання яких здійснюються з бюджету, що взяли участь у регіональних спортивних змаганнях.				</t>
  </si>
  <si>
    <t xml:space="preserve">кількість учнів комунальних спеціалізованих  дитячо-юнацьких спортивних шкіл,(СДЮСШОР) видатки на утримання яких здійснюються з бюджету, що взяли участь у регіональних спортивних змаганнях.	</t>
  </si>
  <si>
    <t xml:space="preserve">кількість придбаного малоцінного спортивного обладнання та  інвентарю для комунальних спеціалізованих дитячо-юнацьких спортивних шкіл (СДЮСШОР)					</t>
  </si>
  <si>
    <t>кількість придбаного малоцінного спортивного обладнання та  інвентарю для комунальних дитячо-юнацьких спортивних шкіл (ДЮСШ)</t>
  </si>
  <si>
    <t xml:space="preserve">середні витрати на утримання однієї комунальної дитячо-юнацької спортивної школи (ДЮСШ), видатки на утримання якої здійснюються з бюджету, з розрахунку на одного працівника					</t>
  </si>
  <si>
    <t xml:space="preserve">середні витрати на утримання однієї комунальної  спеціалізованої дитячо-юнацької спортивної школи (СДЮСШОР), видатки на утримання якої здійснюються з бюджету, з розрахунку на одного працівника					</t>
  </si>
  <si>
    <t>середньомісячна заробітна плата працівника  дитячо-юнацької спортивної школи (КДЮСШ), видатки на утримання якої здійснюються з бюджету</t>
  </si>
  <si>
    <t xml:space="preserve">середня вартість  одиниці придбаного  малоцінного спортивного обладнання  та інвентарю для комунальної дитячо-юнацьких спортивних шкіл(ДЮСШ)	</t>
  </si>
  <si>
    <t>середня вартість  одиниці придбаного  малоцінного спортивного обладнання  та інвентарю для комунальної  спеціалізованих дитячо-юнацьких спортивних шкіл(СДЮСШОР)</t>
  </si>
  <si>
    <t xml:space="preserve">кількість підготовлених у комунальних дитячо-юнацьких спортивних школах (ДЮСШ), видатки на утримання яких здійснюються з бюджету, майстрів спорту України </t>
  </si>
  <si>
    <t>кількість підготовлених у комунальних  дитячо-юнацькі спортивні школі (КДЮСШ), видатки на утримання яких здійснюються з бюджету, майстрів спорту України</t>
  </si>
  <si>
    <t>кількість підготовлених у  комунальних спеціалізованих  дитячо-юнацьких спортивних школах (СДЮСШОР), видатки на утримання яких здійснюються з бюджету, майстрів спорту України</t>
  </si>
  <si>
    <t>кількість підготовлених у  комунальних  дитячо-юнацьких спортивних школах (ДЮСШ), видатки на утримання яких здійснюються з бюджету, кандидатів у  майстри спорту України</t>
  </si>
  <si>
    <t>кількість підготовлених у комунальних спеціалізованих  дитячо-юнацьких спортивних школах (СДЮСШОР), видатки на утримання яких здійснюються з бюджету,  кандидатів у майстри спорту України</t>
  </si>
  <si>
    <t>кількість учнів комунальних  дитячо-юнацьких спортивних шкіл (ДЮСШ), видатки на утримання яких здійснюються з бюджету,  які здобули призові місця в регіональних спортивних змаганнях</t>
  </si>
  <si>
    <t xml:space="preserve">кількість учнів комунальних  спеціалізованих дитячо-юнацьких спортивних шкіл (СДЮСШОР), видатки на утримання яких здійснюються з бюджету,  які здобули призові місця в регіональних спортивних змаганнях					</t>
  </si>
  <si>
    <t>середньорічна кількість учнів дитячо-юнацьких спортивних шкіл фізкультурно-спортивних товариств, яким надається фінансова підтримка з бюджету (ДЮСШ)</t>
  </si>
  <si>
    <t xml:space="preserve">кількість учнів дитячо-юнацьких спортивних шкіл фізкультурно-спортивних товариств, яким надається фінансова підтримка з бюджету (ДЮСШ), що  взяли участь у регіональних спортивних змаганнях </t>
  </si>
  <si>
    <t>середні витрати на фінансову підтримку однієї дитячо-юнацької спортивної школи фізкультурно-спортивного товариства, якій надається фінансова підтримка з бюджету (ДЮСШ), з розрахунку на одного працівника</t>
  </si>
  <si>
    <t>середньомісячна заробітна плата працівника дитячо-юнацької спортивної школи фізкультурно-спортивного товариства, якому надається фінансова підтримка з бюджету (ДЮСШ)</t>
  </si>
  <si>
    <t>кількість підготовлених у дитячо-юнацьких спортивних школах фізкультурно-спортивних товариств, яким надається фінансова підтримка з бюджету (ДЮСШ), майстрів спорту України</t>
  </si>
  <si>
    <t>кількість учнів  дитячо-юнацьких спортивних шкіл фізкультурно-спортивних товариств, яким надається фінансова підтримка з бюджету (ДЮСШ), які здобули призові місця в регіональних спортивних змаганнях</t>
  </si>
  <si>
    <t>динаміка кількості учнів дитячо-юнацьких спортивних шкіл фізкультурно-спортивних товариств, яким надається фінансова підтримка з бюджету (ДЮСШ), порівняно з минулим роком</t>
  </si>
  <si>
    <t>середні витрати на забезпечення одного людино-дня для участі учнів ШВСМ у всеукраїнських змагань</t>
  </si>
  <si>
    <t>Розпорядження Миколаївського міського голови від 24.04.2017 № 116-р "Про внесення змін до розпису міського бюджету міста Миколаєва на 2017 рік "</t>
  </si>
  <si>
    <t>Розпорядження Миколаївського міського голови від 04.05.2017 № 129-р "Про внесення змін до розпису міського бюджету міста Миколаєва на 2017 рік "</t>
  </si>
  <si>
    <t>Розпорядження Миколаївського міського голови від 26.05.2017 № 141-р "Про внесення змін до розпису міського бюджету міста Миколаєва на 2017 рік "</t>
  </si>
  <si>
    <t>Конституція України (Закон 28.06.1996 року № 254/96) із змінами             
Бюджетний кодекс України (Закон від 8 липня 2010 року  № 2546-УІ) зі змінами                                                                                                                                                                                                                 
Закон України  Про фізичну культуру і спорт № 770-ХХУ від 18.06.1999р.                                              
Наказ  Державного комітету України з фізичної культури і спорту від 06.05.1998 року № 917" Про затвердження норм витрат на проведення  спортивних змагань та навчально-тренувальних зборів" (зі змінами)             
Рішення Миколаївської міської ради від 23 груня 2016 року №13/26 "Про міський бюджетміста Миколаєва на 2017 рік"
Рішення Миколаївської міської ради від 23 грудня 2016 №13/16  Про внесення змін до рішення Миколаїської міської ради від 05.04.2016 №4/6 "Про затвердження міської програми  " Фізична культура і спорту"на 2016-2018 роки"
 Закон України "Про Державний бюджет України на 2017 рік" від 22.12.2016 №1801-VIII                                                                                                                                                                                              
Розпорядження Миколаївського міського голови від 27.03.2017 №74р "Про внесення змін до розпису міського бюджету міста Миколаєва на 2017 рік "</t>
  </si>
  <si>
    <t>Рішення Миколаївської міської ради від 31 травня 2017 №21/9 "Про внесення змін до рішення міської ради від 23.12.2016 №13/26 "Про міський бюджет міста Миколаєва на 2017 рік</t>
  </si>
  <si>
    <t>Розпорядження Миколаївського міського голови від 20.06.2017 № 165-р "Про внесення змін до розпису міського бюджету міста Миколаєва на 2017 рік,у зв'язку зі зміною обсягів міжбюджетних трансфертів з інших бюджетів "</t>
  </si>
  <si>
    <t>Розпорядження Миколаївського міського голови від 20.06.2017 № 166 "Про внесення змін до розпису міського бюджету міста Миколаєва на 2017 рік "</t>
  </si>
  <si>
    <t>Розпорядження Миколаївського міського голови від 17.07.2017 № 206р "Про внесення змін до розпису міського бюджету міста Миколаєва на 2017 рік "</t>
  </si>
  <si>
    <t>Обсяг бюджетних призначень/бюджетних асигнувань  -  85117,799 тис.гривень, у тому числі загального фонду -  57247,560 тис.гривень та спеціального фонду - 27870,239 тис.гривень</t>
  </si>
  <si>
    <t>В.о.начальника управління</t>
  </si>
  <si>
    <t>Н.П.Чуприна</t>
  </si>
  <si>
    <t xml:space="preserve">Департамент фінансів Миколаївської міської ради
     26. 07.2017	                             №  89       /			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</si>
</sst>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0000&quot;    &quot;"/>
    <numFmt numFmtId="165" formatCode="0.000"/>
    <numFmt numFmtId="166" formatCode="0&quot;     &quot;"/>
  </numFmts>
  <fonts count="17" x14ac:knownFonts="1">
    <font>
      <sz val="8"/>
      <name val="Arial"/>
      <family val="2"/>
    </font>
    <font>
      <sz val="7"/>
      <name val="Arial"/>
    </font>
    <font>
      <b/>
      <sz val="10"/>
      <name val="Arial"/>
    </font>
    <font>
      <sz val="10"/>
      <name val="Arial"/>
    </font>
    <font>
      <b/>
      <sz val="12"/>
      <name val="Arial"/>
    </font>
    <font>
      <b/>
      <i/>
      <sz val="12"/>
      <name val="Arial"/>
    </font>
    <font>
      <b/>
      <sz val="8"/>
      <name val="Arial"/>
    </font>
    <font>
      <sz val="6"/>
      <name val="Arial"/>
    </font>
    <font>
      <sz val="8"/>
      <name val="Arial"/>
    </font>
    <font>
      <b/>
      <sz val="9"/>
      <name val="Arial"/>
    </font>
    <font>
      <i/>
      <sz val="9"/>
      <name val="Arial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6" fillId="0" borderId="0" applyFont="0" applyFill="0" applyBorder="0" applyAlignment="0" applyProtection="0"/>
  </cellStyleXfs>
  <cellXfs count="238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1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2" xfId="0" applyNumberFormat="1" applyFont="1" applyBorder="1" applyAlignment="1">
      <alignment horizontal="left" wrapText="1"/>
    </xf>
    <xf numFmtId="0" fontId="6" fillId="0" borderId="3" xfId="0" applyFont="1" applyBorder="1" applyAlignment="1">
      <alignment horizontal="left"/>
    </xf>
    <xf numFmtId="1" fontId="6" fillId="0" borderId="3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left"/>
    </xf>
    <xf numFmtId="164" fontId="6" fillId="2" borderId="4" xfId="0" applyNumberFormat="1" applyFont="1" applyFill="1" applyBorder="1" applyAlignment="1">
      <alignment horizontal="center"/>
    </xf>
    <xf numFmtId="1" fontId="8" fillId="0" borderId="4" xfId="0" applyNumberFormat="1" applyFont="1" applyBorder="1" applyAlignment="1">
      <alignment horizontal="left"/>
    </xf>
    <xf numFmtId="0" fontId="6" fillId="0" borderId="4" xfId="0" applyNumberFormat="1" applyFont="1" applyBorder="1" applyAlignment="1">
      <alignment horizontal="right" vertical="center" wrapText="1"/>
    </xf>
    <xf numFmtId="0" fontId="6" fillId="0" borderId="5" xfId="0" applyNumberFormat="1" applyFont="1" applyBorder="1" applyAlignment="1">
      <alignment horizontal="center" vertical="center"/>
    </xf>
    <xf numFmtId="166" fontId="6" fillId="0" borderId="4" xfId="0" applyNumberFormat="1" applyFont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1" fontId="0" fillId="0" borderId="7" xfId="0" applyNumberFormat="1" applyFont="1" applyBorder="1" applyAlignment="1">
      <alignment horizontal="right" vertical="center"/>
    </xf>
    <xf numFmtId="0" fontId="0" fillId="0" borderId="8" xfId="0" applyNumberFormat="1" applyFont="1" applyBorder="1" applyAlignment="1">
      <alignment horizontal="left" vertical="center"/>
    </xf>
    <xf numFmtId="0" fontId="0" fillId="0" borderId="4" xfId="0" applyNumberFormat="1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0" fillId="3" borderId="0" xfId="0" applyFill="1"/>
    <xf numFmtId="0" fontId="0" fillId="0" borderId="4" xfId="0" applyNumberFormat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 wrapText="1"/>
    </xf>
    <xf numFmtId="0" fontId="6" fillId="0" borderId="7" xfId="0" applyFont="1" applyBorder="1" applyAlignment="1">
      <alignment horizontal="center"/>
    </xf>
    <xf numFmtId="0" fontId="12" fillId="0" borderId="8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165" fontId="0" fillId="0" borderId="0" xfId="0" applyNumberFormat="1"/>
    <xf numFmtId="0" fontId="0" fillId="0" borderId="0" xfId="0" applyAlignment="1">
      <alignment horizontal="left"/>
    </xf>
    <xf numFmtId="0" fontId="6" fillId="0" borderId="7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0" fillId="0" borderId="0" xfId="0" applyFill="1"/>
    <xf numFmtId="0" fontId="0" fillId="0" borderId="0" xfId="0" applyAlignment="1">
      <alignment horizontal="left"/>
    </xf>
    <xf numFmtId="0" fontId="12" fillId="0" borderId="7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12" fillId="0" borderId="8" xfId="0" applyFont="1" applyFill="1" applyBorder="1" applyAlignment="1">
      <alignment horizontal="left"/>
    </xf>
    <xf numFmtId="1" fontId="6" fillId="0" borderId="4" xfId="0" applyNumberFormat="1" applyFont="1" applyFill="1" applyBorder="1" applyAlignment="1">
      <alignment horizontal="left"/>
    </xf>
    <xf numFmtId="164" fontId="6" fillId="0" borderId="4" xfId="0" applyNumberFormat="1" applyFont="1" applyFill="1" applyBorder="1" applyAlignment="1">
      <alignment horizontal="center"/>
    </xf>
    <xf numFmtId="1" fontId="8" fillId="0" borderId="4" xfId="0" applyNumberFormat="1" applyFont="1" applyFill="1" applyBorder="1" applyAlignment="1">
      <alignment horizontal="left"/>
    </xf>
    <xf numFmtId="164" fontId="8" fillId="0" borderId="4" xfId="0" applyNumberFormat="1" applyFont="1" applyFill="1" applyBorder="1" applyAlignment="1">
      <alignment horizontal="center"/>
    </xf>
    <xf numFmtId="1" fontId="0" fillId="0" borderId="7" xfId="0" applyNumberFormat="1" applyFont="1" applyFill="1" applyBorder="1" applyAlignment="1">
      <alignment horizontal="right" vertical="center"/>
    </xf>
    <xf numFmtId="0" fontId="11" fillId="0" borderId="8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vertical="center" wrapText="1"/>
    </xf>
    <xf numFmtId="165" fontId="8" fillId="0" borderId="8" xfId="0" applyNumberFormat="1" applyFont="1" applyFill="1" applyBorder="1" applyAlignment="1">
      <alignment vertical="center" wrapText="1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4" xfId="0" applyNumberForma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/>
    </xf>
    <xf numFmtId="165" fontId="0" fillId="0" borderId="0" xfId="0" applyNumberFormat="1" applyFill="1"/>
    <xf numFmtId="0" fontId="0" fillId="0" borderId="4" xfId="0" applyNumberFormat="1" applyFont="1" applyFill="1" applyBorder="1" applyAlignment="1">
      <alignment horizontal="left" vertical="center" wrapText="1"/>
    </xf>
    <xf numFmtId="0" fontId="0" fillId="4" borderId="0" xfId="0" applyFill="1"/>
    <xf numFmtId="1" fontId="8" fillId="4" borderId="4" xfId="0" applyNumberFormat="1" applyFont="1" applyFill="1" applyBorder="1" applyAlignment="1">
      <alignment horizontal="left"/>
    </xf>
    <xf numFmtId="164" fontId="8" fillId="4" borderId="4" xfId="0" applyNumberFormat="1" applyFont="1" applyFill="1" applyBorder="1" applyAlignment="1">
      <alignment horizontal="center"/>
    </xf>
    <xf numFmtId="165" fontId="0" fillId="3" borderId="0" xfId="0" applyNumberFormat="1" applyFill="1"/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4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12" fillId="0" borderId="8" xfId="0" applyFont="1" applyFill="1" applyBorder="1" applyAlignment="1">
      <alignment horizontal="left"/>
    </xf>
    <xf numFmtId="0" fontId="8" fillId="0" borderId="7" xfId="0" applyNumberFormat="1" applyFont="1" applyFill="1" applyBorder="1" applyAlignment="1">
      <alignment horizontal="left" vertical="center" wrapText="1"/>
    </xf>
    <xf numFmtId="165" fontId="12" fillId="0" borderId="7" xfId="0" applyNumberFormat="1" applyFont="1" applyFill="1" applyBorder="1" applyAlignment="1">
      <alignment horizontal="right"/>
    </xf>
    <xf numFmtId="165" fontId="12" fillId="0" borderId="8" xfId="0" applyNumberFormat="1" applyFont="1" applyFill="1" applyBorder="1" applyAlignment="1">
      <alignment horizontal="right"/>
    </xf>
    <xf numFmtId="0" fontId="12" fillId="0" borderId="7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2" fillId="0" borderId="8" xfId="0" applyFont="1" applyBorder="1" applyAlignment="1">
      <alignment horizontal="left" wrapText="1"/>
    </xf>
    <xf numFmtId="0" fontId="8" fillId="0" borderId="7" xfId="0" applyNumberFormat="1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1" fillId="0" borderId="8" xfId="0" applyFont="1" applyBorder="1" applyAlignment="1">
      <alignment horizontal="left" wrapText="1"/>
    </xf>
    <xf numFmtId="0" fontId="8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12" fillId="0" borderId="7" xfId="0" applyFont="1" applyFill="1" applyBorder="1" applyAlignment="1">
      <alignment horizontal="right"/>
    </xf>
    <xf numFmtId="0" fontId="12" fillId="0" borderId="8" xfId="0" applyFont="1" applyFill="1" applyBorder="1" applyAlignment="1">
      <alignment horizontal="right"/>
    </xf>
    <xf numFmtId="0" fontId="6" fillId="0" borderId="4" xfId="0" applyFont="1" applyBorder="1" applyAlignment="1">
      <alignment horizontal="left"/>
    </xf>
    <xf numFmtId="0" fontId="12" fillId="0" borderId="4" xfId="0" applyFont="1" applyFill="1" applyBorder="1" applyAlignment="1">
      <alignment horizontal="left" wrapText="1"/>
    </xf>
    <xf numFmtId="165" fontId="12" fillId="0" borderId="4" xfId="0" applyNumberFormat="1" applyFont="1" applyFill="1" applyBorder="1" applyAlignment="1">
      <alignment horizontal="right"/>
    </xf>
    <xf numFmtId="0" fontId="12" fillId="0" borderId="4" xfId="0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165" fontId="8" fillId="0" borderId="4" xfId="0" applyNumberFormat="1" applyFont="1" applyBorder="1" applyAlignment="1">
      <alignment horizontal="right" vertical="center" wrapText="1"/>
    </xf>
    <xf numFmtId="0" fontId="0" fillId="0" borderId="7" xfId="0" applyNumberFormat="1" applyFont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/>
    </xf>
    <xf numFmtId="0" fontId="14" fillId="0" borderId="7" xfId="0" applyNumberFormat="1" applyFont="1" applyFill="1" applyBorder="1" applyAlignment="1">
      <alignment horizontal="left" vertical="center" wrapText="1"/>
    </xf>
    <xf numFmtId="0" fontId="14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horizontal="left" wrapText="1"/>
    </xf>
    <xf numFmtId="0" fontId="10" fillId="0" borderId="0" xfId="0" applyNumberFormat="1" applyFont="1" applyAlignment="1">
      <alignment horizontal="center"/>
    </xf>
    <xf numFmtId="0" fontId="0" fillId="0" borderId="1" xfId="0" applyNumberFormat="1" applyFont="1" applyBorder="1" applyAlignment="1">
      <alignment horizontal="center" vertical="top"/>
    </xf>
    <xf numFmtId="0" fontId="6" fillId="0" borderId="4" xfId="0" applyNumberFormat="1" applyFont="1" applyBorder="1" applyAlignment="1">
      <alignment horizontal="right" vertical="center" wrapText="1"/>
    </xf>
    <xf numFmtId="0" fontId="6" fillId="0" borderId="4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right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right"/>
    </xf>
    <xf numFmtId="0" fontId="6" fillId="0" borderId="4" xfId="0" applyNumberFormat="1" applyFont="1" applyBorder="1" applyAlignment="1">
      <alignment horizontal="left" wrapText="1"/>
    </xf>
    <xf numFmtId="1" fontId="6" fillId="0" borderId="4" xfId="0" applyNumberFormat="1" applyFont="1" applyFill="1" applyBorder="1" applyAlignment="1">
      <alignment horizontal="right"/>
    </xf>
    <xf numFmtId="0" fontId="6" fillId="0" borderId="4" xfId="0" applyNumberFormat="1" applyFont="1" applyFill="1" applyBorder="1" applyAlignment="1">
      <alignment horizontal="left" wrapText="1"/>
    </xf>
    <xf numFmtId="0" fontId="0" fillId="0" borderId="7" xfId="0" applyNumberFormat="1" applyFont="1" applyFill="1" applyBorder="1" applyAlignment="1">
      <alignment horizontal="left" vertical="center" wrapText="1"/>
    </xf>
    <xf numFmtId="3" fontId="8" fillId="0" borderId="4" xfId="0" applyNumberFormat="1" applyFont="1" applyFill="1" applyBorder="1" applyAlignment="1">
      <alignment horizontal="right" vertical="center" wrapText="1"/>
    </xf>
    <xf numFmtId="165" fontId="8" fillId="0" borderId="4" xfId="0" applyNumberFormat="1" applyFont="1" applyFill="1" applyBorder="1" applyAlignment="1">
      <alignment horizontal="right" vertical="center" wrapText="1"/>
    </xf>
    <xf numFmtId="1" fontId="8" fillId="0" borderId="4" xfId="0" applyNumberFormat="1" applyFont="1" applyFill="1" applyBorder="1" applyAlignment="1">
      <alignment horizontal="right" vertical="center" wrapText="1"/>
    </xf>
    <xf numFmtId="165" fontId="8" fillId="0" borderId="7" xfId="0" applyNumberFormat="1" applyFont="1" applyBorder="1" applyAlignment="1">
      <alignment horizontal="right" vertical="center" wrapText="1"/>
    </xf>
    <xf numFmtId="165" fontId="8" fillId="0" borderId="8" xfId="0" applyNumberFormat="1" applyFont="1" applyBorder="1" applyAlignment="1">
      <alignment horizontal="right" vertical="center" wrapText="1"/>
    </xf>
    <xf numFmtId="0" fontId="0" fillId="0" borderId="7" xfId="0" applyNumberFormat="1" applyBorder="1" applyAlignment="1">
      <alignment horizontal="left" vertical="center" wrapText="1"/>
    </xf>
    <xf numFmtId="0" fontId="0" fillId="0" borderId="7" xfId="0" applyFont="1" applyBorder="1" applyAlignment="1">
      <alignment horizontal="left"/>
    </xf>
    <xf numFmtId="0" fontId="2" fillId="0" borderId="4" xfId="0" applyNumberFormat="1" applyFont="1" applyBorder="1" applyAlignment="1">
      <alignment horizontal="left" wrapText="1"/>
    </xf>
    <xf numFmtId="1" fontId="6" fillId="0" borderId="7" xfId="0" applyNumberFormat="1" applyFont="1" applyBorder="1" applyAlignment="1">
      <alignment horizontal="right"/>
    </xf>
    <xf numFmtId="1" fontId="6" fillId="0" borderId="8" xfId="0" applyNumberFormat="1" applyFont="1" applyBorder="1" applyAlignment="1">
      <alignment horizontal="right"/>
    </xf>
    <xf numFmtId="0" fontId="6" fillId="0" borderId="7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0" fontId="6" fillId="0" borderId="8" xfId="0" applyNumberFormat="1" applyFont="1" applyBorder="1" applyAlignment="1">
      <alignment horizontal="left" wrapText="1"/>
    </xf>
    <xf numFmtId="0" fontId="11" fillId="0" borderId="4" xfId="0" applyNumberFormat="1" applyFont="1" applyBorder="1" applyAlignment="1">
      <alignment horizontal="left" wrapText="1"/>
    </xf>
    <xf numFmtId="0" fontId="9" fillId="0" borderId="25" xfId="0" applyNumberFormat="1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0" fontId="9" fillId="0" borderId="26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center" vertical="center" wrapText="1"/>
    </xf>
    <xf numFmtId="0" fontId="9" fillId="0" borderId="21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9" fillId="0" borderId="23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right" vertical="center" wrapText="1"/>
    </xf>
    <xf numFmtId="0" fontId="0" fillId="0" borderId="7" xfId="0" applyNumberFormat="1" applyFont="1" applyBorder="1" applyAlignment="1">
      <alignment horizontal="right" vertical="center" wrapText="1"/>
    </xf>
    <xf numFmtId="0" fontId="6" fillId="0" borderId="7" xfId="0" applyNumberFormat="1" applyFont="1" applyBorder="1" applyAlignment="1">
      <alignment horizontal="right" vertical="center" wrapText="1"/>
    </xf>
    <xf numFmtId="165" fontId="6" fillId="0" borderId="4" xfId="0" applyNumberFormat="1" applyFont="1" applyBorder="1" applyAlignment="1">
      <alignment horizontal="right" vertical="center" wrapText="1"/>
    </xf>
    <xf numFmtId="165" fontId="6" fillId="0" borderId="7" xfId="0" applyNumberFormat="1" applyFont="1" applyBorder="1" applyAlignment="1">
      <alignment horizontal="right" vertical="center" wrapText="1"/>
    </xf>
    <xf numFmtId="0" fontId="0" fillId="4" borderId="7" xfId="0" applyNumberFormat="1" applyFont="1" applyFill="1" applyBorder="1" applyAlignment="1">
      <alignment horizontal="left" vertical="center" wrapText="1"/>
    </xf>
    <xf numFmtId="165" fontId="0" fillId="0" borderId="7" xfId="0" applyNumberFormat="1" applyFont="1" applyBorder="1" applyAlignment="1">
      <alignment horizontal="right" vertical="center" wrapText="1"/>
    </xf>
    <xf numFmtId="0" fontId="6" fillId="0" borderId="7" xfId="0" applyNumberFormat="1" applyFont="1" applyBorder="1" applyAlignment="1">
      <alignment horizontal="left" vertical="center" wrapText="1"/>
    </xf>
    <xf numFmtId="1" fontId="6" fillId="0" borderId="27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/>
    </xf>
    <xf numFmtId="0" fontId="6" fillId="4" borderId="7" xfId="0" applyNumberFormat="1" applyFont="1" applyFill="1" applyBorder="1" applyAlignment="1">
      <alignment horizontal="left" vertical="center" wrapText="1"/>
    </xf>
    <xf numFmtId="165" fontId="6" fillId="0" borderId="7" xfId="0" applyNumberFormat="1" applyFont="1" applyFill="1" applyBorder="1" applyAlignment="1">
      <alignment horizontal="right" vertical="center" wrapText="1"/>
    </xf>
    <xf numFmtId="0" fontId="6" fillId="0" borderId="4" xfId="0" applyNumberFormat="1" applyFont="1" applyFill="1" applyBorder="1" applyAlignment="1">
      <alignment horizontal="right" vertical="center" wrapText="1"/>
    </xf>
    <xf numFmtId="165" fontId="15" fillId="0" borderId="7" xfId="0" applyNumberFormat="1" applyFont="1" applyFill="1" applyBorder="1" applyAlignment="1">
      <alignment horizontal="right" vertical="center" wrapText="1"/>
    </xf>
    <xf numFmtId="165" fontId="15" fillId="0" borderId="4" xfId="0" applyNumberFormat="1" applyFont="1" applyFill="1" applyBorder="1" applyAlignment="1">
      <alignment horizontal="right" vertical="center" wrapText="1"/>
    </xf>
    <xf numFmtId="0" fontId="6" fillId="0" borderId="28" xfId="0" applyNumberFormat="1" applyFont="1" applyBorder="1" applyAlignment="1">
      <alignment horizontal="center" vertical="center"/>
    </xf>
    <xf numFmtId="1" fontId="0" fillId="4" borderId="4" xfId="0" applyNumberFormat="1" applyFont="1" applyFill="1" applyBorder="1" applyAlignment="1">
      <alignment horizontal="center" vertical="center" wrapText="1"/>
    </xf>
    <xf numFmtId="2" fontId="0" fillId="4" borderId="7" xfId="0" applyNumberFormat="1" applyFont="1" applyFill="1" applyBorder="1" applyAlignment="1">
      <alignment horizontal="right" vertical="center" wrapText="1"/>
    </xf>
    <xf numFmtId="165" fontId="0" fillId="4" borderId="7" xfId="0" applyNumberFormat="1" applyFont="1" applyFill="1" applyBorder="1" applyAlignment="1">
      <alignment horizontal="right" vertical="center" wrapText="1"/>
    </xf>
    <xf numFmtId="165" fontId="12" fillId="4" borderId="4" xfId="0" applyNumberFormat="1" applyFont="1" applyFill="1" applyBorder="1" applyAlignment="1">
      <alignment horizontal="right" vertical="center" wrapText="1"/>
    </xf>
    <xf numFmtId="1" fontId="0" fillId="0" borderId="4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right" vertical="center" wrapText="1"/>
    </xf>
    <xf numFmtId="165" fontId="0" fillId="0" borderId="7" xfId="0" applyNumberFormat="1" applyFont="1" applyFill="1" applyBorder="1" applyAlignment="1">
      <alignment horizontal="right" vertical="center" wrapText="1"/>
    </xf>
    <xf numFmtId="165" fontId="12" fillId="0" borderId="4" xfId="0" applyNumberFormat="1" applyFont="1" applyFill="1" applyBorder="1" applyAlignment="1">
      <alignment horizontal="right" vertical="center" wrapText="1"/>
    </xf>
    <xf numFmtId="0" fontId="0" fillId="4" borderId="7" xfId="0" applyNumberFormat="1" applyFont="1" applyFill="1" applyBorder="1" applyAlignment="1">
      <alignment horizontal="right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left" vertical="center" wrapText="1"/>
    </xf>
    <xf numFmtId="165" fontId="6" fillId="0" borderId="4" xfId="0" applyNumberFormat="1" applyFont="1" applyFill="1" applyBorder="1" applyAlignment="1">
      <alignment horizontal="right" vertical="center" wrapText="1"/>
    </xf>
    <xf numFmtId="0" fontId="15" fillId="0" borderId="7" xfId="0" applyNumberFormat="1" applyFont="1" applyFill="1" applyBorder="1" applyAlignment="1">
      <alignment horizontal="right" vertical="center" wrapText="1"/>
    </xf>
    <xf numFmtId="0" fontId="0" fillId="4" borderId="7" xfId="0" applyNumberForma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0" fillId="0" borderId="2" xfId="0" applyNumberFormat="1" applyBorder="1" applyAlignment="1">
      <alignment horizontal="left" wrapText="1"/>
    </xf>
    <xf numFmtId="0" fontId="0" fillId="0" borderId="2" xfId="0" applyNumberFormat="1" applyFont="1" applyBorder="1" applyAlignment="1">
      <alignment horizontal="left" wrapText="1"/>
    </xf>
    <xf numFmtId="0" fontId="6" fillId="0" borderId="17" xfId="0" applyFont="1" applyBorder="1" applyAlignment="1">
      <alignment horizontal="left"/>
    </xf>
    <xf numFmtId="0" fontId="6" fillId="0" borderId="18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13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left" wrapText="1"/>
    </xf>
    <xf numFmtId="0" fontId="6" fillId="0" borderId="2" xfId="0" applyNumberFormat="1" applyFont="1" applyBorder="1" applyAlignment="1">
      <alignment horizontal="left" wrapText="1"/>
    </xf>
    <xf numFmtId="0" fontId="0" fillId="0" borderId="0" xfId="0" applyNumberFormat="1" applyAlignment="1">
      <alignment horizontal="center"/>
    </xf>
    <xf numFmtId="164" fontId="6" fillId="0" borderId="2" xfId="0" applyNumberFormat="1" applyFont="1" applyBorder="1" applyAlignment="1">
      <alignment horizontal="center" wrapText="1"/>
    </xf>
    <xf numFmtId="0" fontId="11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44" fontId="0" fillId="0" borderId="0" xfId="1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8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center" vertical="center"/>
    </xf>
    <xf numFmtId="0" fontId="0" fillId="0" borderId="7" xfId="0" applyNumberForma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center"/>
    </xf>
    <xf numFmtId="165" fontId="8" fillId="4" borderId="4" xfId="0" applyNumberFormat="1" applyFont="1" applyFill="1" applyBorder="1" applyAlignment="1">
      <alignment horizontal="right" vertical="center" wrapText="1"/>
    </xf>
    <xf numFmtId="1" fontId="0" fillId="4" borderId="7" xfId="0" applyNumberFormat="1" applyFont="1" applyFill="1" applyBorder="1" applyAlignment="1">
      <alignment horizontal="right" vertical="center"/>
    </xf>
    <xf numFmtId="0" fontId="0" fillId="4" borderId="8" xfId="0" applyNumberFormat="1" applyFont="1" applyFill="1" applyBorder="1" applyAlignment="1">
      <alignment horizontal="left" vertical="center"/>
    </xf>
    <xf numFmtId="0" fontId="0" fillId="4" borderId="4" xfId="0" applyNumberFormat="1" applyFill="1" applyBorder="1" applyAlignment="1">
      <alignment horizontal="left" vertical="center" wrapText="1"/>
    </xf>
    <xf numFmtId="0" fontId="8" fillId="4" borderId="7" xfId="0" applyNumberFormat="1" applyFont="1" applyFill="1" applyBorder="1" applyAlignment="1">
      <alignment horizontal="left" vertical="center" wrapText="1"/>
    </xf>
    <xf numFmtId="1" fontId="0" fillId="4" borderId="7" xfId="0" applyNumberFormat="1" applyFont="1" applyFill="1" applyBorder="1" applyAlignment="1">
      <alignment horizontal="left" vertical="center"/>
    </xf>
    <xf numFmtId="0" fontId="0" fillId="4" borderId="10" xfId="0" applyNumberFormat="1" applyFill="1" applyBorder="1" applyAlignment="1">
      <alignment horizontal="left" vertical="center" wrapText="1"/>
    </xf>
    <xf numFmtId="0" fontId="0" fillId="4" borderId="8" xfId="0" applyNumberFormat="1" applyFill="1" applyBorder="1" applyAlignment="1">
      <alignment horizontal="left" vertical="center" wrapText="1"/>
    </xf>
    <xf numFmtId="165" fontId="8" fillId="4" borderId="7" xfId="0" applyNumberFormat="1" applyFont="1" applyFill="1" applyBorder="1" applyAlignment="1">
      <alignment horizontal="right" vertical="center" wrapText="1"/>
    </xf>
    <xf numFmtId="165" fontId="8" fillId="4" borderId="8" xfId="0" applyNumberFormat="1" applyFont="1" applyFill="1" applyBorder="1" applyAlignment="1">
      <alignment horizontal="right" vertical="center" wrapText="1"/>
    </xf>
    <xf numFmtId="0" fontId="6" fillId="4" borderId="7" xfId="0" applyFont="1" applyFill="1" applyBorder="1" applyAlignment="1">
      <alignment horizontal="left"/>
    </xf>
    <xf numFmtId="0" fontId="6" fillId="4" borderId="8" xfId="0" applyFont="1" applyFill="1" applyBorder="1" applyAlignment="1">
      <alignment horizontal="left"/>
    </xf>
    <xf numFmtId="0" fontId="12" fillId="4" borderId="4" xfId="0" applyFont="1" applyFill="1" applyBorder="1" applyAlignment="1">
      <alignment horizontal="left"/>
    </xf>
    <xf numFmtId="0" fontId="12" fillId="4" borderId="7" xfId="0" applyFont="1" applyFill="1" applyBorder="1" applyAlignment="1">
      <alignment horizontal="left"/>
    </xf>
    <xf numFmtId="0" fontId="12" fillId="4" borderId="10" xfId="0" applyFont="1" applyFill="1" applyBorder="1" applyAlignment="1">
      <alignment horizontal="left"/>
    </xf>
    <xf numFmtId="0" fontId="12" fillId="4" borderId="8" xfId="0" applyFont="1" applyFill="1" applyBorder="1" applyAlignment="1">
      <alignment horizontal="left"/>
    </xf>
    <xf numFmtId="0" fontId="12" fillId="4" borderId="10" xfId="0" applyFont="1" applyFill="1" applyBorder="1" applyAlignment="1">
      <alignment horizontal="left"/>
    </xf>
    <xf numFmtId="165" fontId="12" fillId="4" borderId="7" xfId="0" applyNumberFormat="1" applyFont="1" applyFill="1" applyBorder="1" applyAlignment="1">
      <alignment horizontal="right"/>
    </xf>
    <xf numFmtId="165" fontId="12" fillId="4" borderId="8" xfId="0" applyNumberFormat="1" applyFont="1" applyFill="1" applyBorder="1" applyAlignment="1">
      <alignment horizontal="right"/>
    </xf>
    <xf numFmtId="0" fontId="0" fillId="4" borderId="4" xfId="0" applyNumberFormat="1" applyFont="1" applyFill="1" applyBorder="1" applyAlignment="1">
      <alignment horizontal="left" vertical="center" wrapText="1"/>
    </xf>
    <xf numFmtId="0" fontId="8" fillId="4" borderId="4" xfId="0" applyNumberFormat="1" applyFont="1" applyFill="1" applyBorder="1" applyAlignment="1">
      <alignment horizontal="right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S257"/>
  <sheetViews>
    <sheetView tabSelected="1" view="pageBreakPreview" topLeftCell="A169" zoomScaleNormal="100" zoomScaleSheetLayoutView="100" workbookViewId="0">
      <selection activeCell="P130" sqref="P130:Q132"/>
    </sheetView>
  </sheetViews>
  <sheetFormatPr defaultColWidth="10.6640625" defaultRowHeight="11.25" x14ac:dyDescent="0.2"/>
  <cols>
    <col min="1" max="1" width="3.5" style="1" customWidth="1"/>
    <col min="2" max="2" width="5.5" style="1" customWidth="1"/>
    <col min="3" max="17" width="11.33203125" style="1" customWidth="1"/>
  </cols>
  <sheetData>
    <row r="1" spans="1:17" s="1" customFormat="1" ht="11.25" customHeight="1" x14ac:dyDescent="0.2">
      <c r="Q1" s="2" t="s">
        <v>0</v>
      </c>
    </row>
    <row r="2" spans="1:17" s="1" customFormat="1" ht="12.75" customHeight="1" x14ac:dyDescent="0.2">
      <c r="Q2" s="2" t="s">
        <v>1</v>
      </c>
    </row>
    <row r="3" spans="1:17" s="1" customFormat="1" ht="12.75" customHeight="1" x14ac:dyDescent="0.2"/>
    <row r="4" spans="1:17" s="1" customFormat="1" ht="12.75" customHeight="1" x14ac:dyDescent="0.2">
      <c r="M4" s="3" t="s">
        <v>2</v>
      </c>
    </row>
    <row r="6" spans="1:17" ht="12.75" customHeight="1" x14ac:dyDescent="0.2">
      <c r="A6"/>
      <c r="B6"/>
      <c r="C6"/>
      <c r="D6"/>
      <c r="E6"/>
      <c r="F6"/>
      <c r="G6"/>
      <c r="H6"/>
      <c r="I6"/>
      <c r="J6"/>
      <c r="K6"/>
      <c r="L6"/>
      <c r="M6" s="197" t="s">
        <v>3</v>
      </c>
      <c r="N6" s="197"/>
      <c r="O6" s="197"/>
      <c r="P6" s="197"/>
      <c r="Q6" s="197"/>
    </row>
    <row r="7" spans="1:17" ht="24.75" customHeight="1" x14ac:dyDescent="0.2">
      <c r="A7"/>
      <c r="B7"/>
      <c r="C7"/>
      <c r="D7"/>
      <c r="E7"/>
      <c r="F7"/>
      <c r="G7"/>
      <c r="H7"/>
      <c r="I7"/>
      <c r="J7"/>
      <c r="K7"/>
      <c r="L7"/>
      <c r="M7" s="198" t="s">
        <v>4</v>
      </c>
      <c r="N7" s="198"/>
      <c r="O7" s="198"/>
      <c r="P7" s="198"/>
      <c r="Q7" s="198"/>
    </row>
    <row r="9" spans="1:17" ht="12.75" customHeight="1" x14ac:dyDescent="0.2">
      <c r="A9"/>
      <c r="B9"/>
      <c r="C9"/>
      <c r="D9"/>
      <c r="E9"/>
      <c r="F9"/>
      <c r="G9"/>
      <c r="H9"/>
      <c r="I9"/>
      <c r="J9"/>
      <c r="K9"/>
      <c r="L9"/>
      <c r="M9" s="197" t="s">
        <v>5</v>
      </c>
      <c r="N9" s="197"/>
      <c r="O9" s="197"/>
      <c r="P9" s="197"/>
      <c r="Q9" s="197"/>
    </row>
    <row r="10" spans="1:17" ht="24.75" customHeight="1" x14ac:dyDescent="0.2">
      <c r="A10"/>
      <c r="B10"/>
      <c r="C10"/>
      <c r="D10"/>
      <c r="E10"/>
      <c r="F10"/>
      <c r="G10"/>
      <c r="H10"/>
      <c r="I10"/>
      <c r="J10"/>
      <c r="K10"/>
      <c r="L10"/>
      <c r="M10" s="199" t="s">
        <v>206</v>
      </c>
      <c r="N10" s="198"/>
      <c r="O10" s="198"/>
      <c r="P10" s="198"/>
      <c r="Q10" s="198"/>
    </row>
    <row r="12" spans="1:17" ht="11.25" customHeight="1" x14ac:dyDescent="0.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5.75" customHeight="1" x14ac:dyDescent="0.25">
      <c r="A13" s="200" t="s">
        <v>6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5.75" customHeight="1" x14ac:dyDescent="0.2">
      <c r="A14" s="201" t="s">
        <v>7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</row>
    <row r="17" spans="1:17" ht="9.75" customHeight="1" x14ac:dyDescent="0.2"/>
    <row r="18" spans="1:17" ht="11.25" customHeight="1" x14ac:dyDescent="0.2">
      <c r="A18" s="4" t="s">
        <v>8</v>
      </c>
      <c r="B18" s="202">
        <v>1300000</v>
      </c>
      <c r="C18" s="202"/>
      <c r="D18"/>
      <c r="E18" s="203" t="s">
        <v>9</v>
      </c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</row>
    <row r="19" spans="1:17" ht="11.25" customHeight="1" x14ac:dyDescent="0.2">
      <c r="A19"/>
      <c r="B19" s="113" t="s">
        <v>10</v>
      </c>
      <c r="C19" s="113"/>
      <c r="D19"/>
      <c r="E19" s="204" t="s">
        <v>11</v>
      </c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</row>
    <row r="20" spans="1:17" ht="7.5" customHeight="1" x14ac:dyDescent="0.2"/>
    <row r="21" spans="1:17" ht="11.25" customHeight="1" x14ac:dyDescent="0.2">
      <c r="A21" s="4" t="s">
        <v>12</v>
      </c>
      <c r="B21" s="202">
        <v>1310000</v>
      </c>
      <c r="C21" s="202"/>
      <c r="D21"/>
      <c r="E21" s="203" t="s">
        <v>13</v>
      </c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</row>
    <row r="22" spans="1:17" ht="11.25" customHeight="1" x14ac:dyDescent="0.2">
      <c r="A22"/>
      <c r="B22" s="113" t="s">
        <v>10</v>
      </c>
      <c r="C22" s="113"/>
      <c r="D22"/>
      <c r="E22" s="204" t="s">
        <v>14</v>
      </c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</row>
    <row r="24" spans="1:17" ht="11.25" customHeight="1" x14ac:dyDescent="0.2">
      <c r="A24" s="4" t="s">
        <v>15</v>
      </c>
      <c r="B24" s="202">
        <v>1315030</v>
      </c>
      <c r="C24" s="202"/>
      <c r="D24"/>
      <c r="E24" s="205"/>
      <c r="F24" s="205"/>
      <c r="G24"/>
      <c r="H24" s="203" t="s">
        <v>16</v>
      </c>
      <c r="I24" s="203"/>
      <c r="J24" s="203"/>
      <c r="K24" s="203"/>
      <c r="L24" s="203"/>
      <c r="M24" s="203"/>
      <c r="N24" s="203"/>
      <c r="O24" s="203"/>
      <c r="P24" s="203"/>
      <c r="Q24" s="203"/>
    </row>
    <row r="25" spans="1:17" ht="11.25" customHeight="1" x14ac:dyDescent="0.2">
      <c r="A25"/>
      <c r="B25" s="113" t="s">
        <v>10</v>
      </c>
      <c r="C25" s="113"/>
      <c r="D25"/>
      <c r="E25" s="6" t="s">
        <v>17</v>
      </c>
      <c r="F25" s="7">
        <v>1</v>
      </c>
      <c r="G25"/>
      <c r="H25" s="204" t="s">
        <v>18</v>
      </c>
      <c r="I25" s="204"/>
      <c r="J25" s="204"/>
      <c r="K25" s="204"/>
      <c r="L25" s="204"/>
      <c r="M25" s="204"/>
      <c r="N25" s="204"/>
      <c r="O25" s="204"/>
      <c r="P25" s="204"/>
      <c r="Q25" s="204"/>
    </row>
    <row r="27" spans="1:17" ht="11.25" customHeight="1" x14ac:dyDescent="0.2">
      <c r="A27" s="4" t="s">
        <v>19</v>
      </c>
      <c r="B27" s="206" t="s">
        <v>203</v>
      </c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</row>
    <row r="28" spans="1:17" ht="4.5" customHeight="1" x14ac:dyDescent="0.2"/>
    <row r="29" spans="1:17" ht="11.25" customHeight="1" x14ac:dyDescent="0.2">
      <c r="A29" s="8" t="s">
        <v>20</v>
      </c>
      <c r="B29" s="208" t="s">
        <v>21</v>
      </c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</row>
    <row r="31" spans="1:17" ht="116.25" customHeight="1" x14ac:dyDescent="0.2">
      <c r="A31"/>
      <c r="B31" s="209" t="s">
        <v>198</v>
      </c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</row>
    <row r="32" spans="1:17" x14ac:dyDescent="0.2">
      <c r="B32" s="67" t="s">
        <v>195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1:17" x14ac:dyDescent="0.2">
      <c r="B33" s="67" t="s">
        <v>196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1:17" x14ac:dyDescent="0.2">
      <c r="B34" s="67" t="s">
        <v>197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1:17" ht="22.5" customHeight="1" x14ac:dyDescent="0.2">
      <c r="B35" s="66" t="s">
        <v>199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</row>
    <row r="36" spans="1:17" ht="21" customHeight="1" x14ac:dyDescent="0.2">
      <c r="A36" s="39"/>
      <c r="B36" s="211" t="s">
        <v>200</v>
      </c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39"/>
      <c r="O36" s="39"/>
      <c r="P36" s="39"/>
      <c r="Q36" s="39"/>
    </row>
    <row r="37" spans="1:17" x14ac:dyDescent="0.2">
      <c r="B37" s="75" t="s">
        <v>201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</row>
    <row r="38" spans="1:17" x14ac:dyDescent="0.2">
      <c r="A38" s="45"/>
      <c r="B38" s="210" t="s">
        <v>202</v>
      </c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</row>
    <row r="39" spans="1:17" ht="11.25" customHeight="1" x14ac:dyDescent="0.2">
      <c r="A39" s="4" t="s">
        <v>22</v>
      </c>
      <c r="B39" s="187" t="s">
        <v>23</v>
      </c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</row>
    <row r="40" spans="1:17" ht="21.75" customHeight="1" x14ac:dyDescent="0.2">
      <c r="A40" s="10"/>
      <c r="B40" s="188" t="s">
        <v>157</v>
      </c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</row>
    <row r="42" spans="1:17" ht="11.25" customHeight="1" x14ac:dyDescent="0.2">
      <c r="A42" s="4" t="s">
        <v>24</v>
      </c>
      <c r="B42" s="4" t="s">
        <v>25</v>
      </c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1.25" customHeight="1" thickBot="1" x14ac:dyDescent="0.25">
      <c r="A43" s="190" t="s">
        <v>26</v>
      </c>
      <c r="B43" s="190"/>
      <c r="C43" s="11" t="s">
        <v>27</v>
      </c>
      <c r="D43" s="11" t="s">
        <v>28</v>
      </c>
      <c r="E43" s="191" t="s">
        <v>29</v>
      </c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</row>
    <row r="44" spans="1:17" ht="11.25" customHeight="1" x14ac:dyDescent="0.2">
      <c r="A44" s="74"/>
      <c r="B44" s="74"/>
      <c r="C44" s="13">
        <v>1315031</v>
      </c>
      <c r="D44" s="14">
        <v>810</v>
      </c>
      <c r="E44" s="68" t="s">
        <v>159</v>
      </c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70"/>
    </row>
    <row r="45" spans="1:17" ht="21.75" customHeight="1" x14ac:dyDescent="0.2">
      <c r="A45" s="74"/>
      <c r="B45" s="74"/>
      <c r="C45" s="13">
        <v>1315032</v>
      </c>
      <c r="D45" s="14">
        <v>810</v>
      </c>
      <c r="E45" s="71" t="s">
        <v>48</v>
      </c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3"/>
    </row>
    <row r="46" spans="1:17" ht="21.75" customHeight="1" x14ac:dyDescent="0.2">
      <c r="A46" s="74"/>
      <c r="B46" s="74"/>
      <c r="C46" s="13">
        <v>1315033</v>
      </c>
      <c r="D46" s="14">
        <v>810</v>
      </c>
      <c r="E46" s="71" t="s">
        <v>38</v>
      </c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3"/>
    </row>
    <row r="48" spans="1:17" ht="11.25" customHeight="1" x14ac:dyDescent="0.2">
      <c r="A48" s="4" t="s">
        <v>30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 s="4" t="s">
        <v>31</v>
      </c>
    </row>
    <row r="49" spans="1:18" ht="11.25" customHeight="1" x14ac:dyDescent="0.2">
      <c r="A49" s="195" t="s">
        <v>26</v>
      </c>
      <c r="B49" s="195"/>
      <c r="C49" s="214" t="s">
        <v>27</v>
      </c>
      <c r="D49" s="214" t="s">
        <v>28</v>
      </c>
      <c r="E49" s="120" t="s">
        <v>32</v>
      </c>
      <c r="F49" s="120"/>
      <c r="G49" s="120"/>
      <c r="H49" s="120"/>
      <c r="I49" s="120"/>
      <c r="J49" s="120"/>
      <c r="K49" s="120"/>
      <c r="L49" s="120" t="s">
        <v>33</v>
      </c>
      <c r="M49" s="120"/>
      <c r="N49" s="120" t="s">
        <v>34</v>
      </c>
      <c r="O49" s="120"/>
      <c r="P49" s="192" t="s">
        <v>35</v>
      </c>
      <c r="Q49" s="192"/>
    </row>
    <row r="50" spans="1:18" ht="11.25" customHeight="1" x14ac:dyDescent="0.2">
      <c r="A50" s="118"/>
      <c r="B50" s="196"/>
      <c r="C50" s="193"/>
      <c r="D50" s="193"/>
      <c r="E50" s="100"/>
      <c r="F50" s="119"/>
      <c r="G50" s="119"/>
      <c r="H50" s="119"/>
      <c r="I50" s="119"/>
      <c r="J50" s="119"/>
      <c r="K50" s="119"/>
      <c r="L50" s="100"/>
      <c r="M50" s="119"/>
      <c r="N50" s="100"/>
      <c r="O50" s="119"/>
      <c r="P50" s="193"/>
      <c r="Q50" s="194"/>
    </row>
    <row r="51" spans="1:18" ht="11.25" customHeight="1" x14ac:dyDescent="0.2">
      <c r="A51" s="102">
        <v>1</v>
      </c>
      <c r="B51" s="102"/>
      <c r="C51" s="12">
        <v>2</v>
      </c>
      <c r="D51" s="12">
        <v>3</v>
      </c>
      <c r="E51" s="166">
        <v>4</v>
      </c>
      <c r="F51" s="166"/>
      <c r="G51" s="166"/>
      <c r="H51" s="166"/>
      <c r="I51" s="166"/>
      <c r="J51" s="166"/>
      <c r="K51" s="166"/>
      <c r="L51" s="166">
        <v>5</v>
      </c>
      <c r="M51" s="166"/>
      <c r="N51" s="166">
        <v>6</v>
      </c>
      <c r="O51" s="166"/>
      <c r="P51" s="104">
        <v>7</v>
      </c>
      <c r="Q51" s="104"/>
    </row>
    <row r="52" spans="1:18" ht="30.75" customHeight="1" x14ac:dyDescent="0.2">
      <c r="A52" s="182"/>
      <c r="B52" s="182"/>
      <c r="C52" s="49">
        <v>1315031</v>
      </c>
      <c r="D52" s="50">
        <v>810</v>
      </c>
      <c r="E52" s="183" t="s">
        <v>159</v>
      </c>
      <c r="F52" s="183"/>
      <c r="G52" s="183"/>
      <c r="H52" s="183"/>
      <c r="I52" s="183"/>
      <c r="J52" s="183"/>
      <c r="K52" s="183"/>
      <c r="L52" s="170">
        <f>L53+L54</f>
        <v>46815.474000000002</v>
      </c>
      <c r="M52" s="170"/>
      <c r="N52" s="170">
        <f>N53+N55+N56</f>
        <v>25012.238999999998</v>
      </c>
      <c r="O52" s="170"/>
      <c r="P52" s="171">
        <f>L52+N52</f>
        <v>71827.713000000003</v>
      </c>
      <c r="Q52" s="171"/>
    </row>
    <row r="53" spans="1:18" s="62" customFormat="1" ht="21.75" customHeight="1" x14ac:dyDescent="0.2">
      <c r="A53" s="173">
        <v>1</v>
      </c>
      <c r="B53" s="173"/>
      <c r="C53" s="63">
        <v>1315031</v>
      </c>
      <c r="D53" s="64">
        <v>810</v>
      </c>
      <c r="E53" s="162" t="s">
        <v>36</v>
      </c>
      <c r="F53" s="162"/>
      <c r="G53" s="162"/>
      <c r="H53" s="162"/>
      <c r="I53" s="162"/>
      <c r="J53" s="162"/>
      <c r="K53" s="162"/>
      <c r="L53" s="175">
        <f>45178.533+175</f>
        <v>45353.533000000003</v>
      </c>
      <c r="M53" s="175"/>
      <c r="N53" s="175">
        <v>337.71600000000001</v>
      </c>
      <c r="O53" s="175"/>
      <c r="P53" s="176">
        <f>L53+N53</f>
        <v>45691.249000000003</v>
      </c>
      <c r="Q53" s="176"/>
    </row>
    <row r="54" spans="1:18" ht="11.25" customHeight="1" x14ac:dyDescent="0.2">
      <c r="A54" s="177">
        <v>2</v>
      </c>
      <c r="B54" s="177"/>
      <c r="C54" s="51">
        <v>1315031</v>
      </c>
      <c r="D54" s="52">
        <v>810</v>
      </c>
      <c r="E54" s="215" t="s">
        <v>158</v>
      </c>
      <c r="F54" s="129"/>
      <c r="G54" s="129"/>
      <c r="H54" s="129"/>
      <c r="I54" s="129"/>
      <c r="J54" s="129"/>
      <c r="K54" s="129"/>
      <c r="L54" s="179">
        <v>1461.941</v>
      </c>
      <c r="M54" s="179"/>
      <c r="N54" s="178"/>
      <c r="O54" s="178"/>
      <c r="P54" s="180">
        <f>L54+N54</f>
        <v>1461.941</v>
      </c>
      <c r="Q54" s="180"/>
    </row>
    <row r="55" spans="1:18" s="30" customFormat="1" ht="11.25" customHeight="1" x14ac:dyDescent="0.2">
      <c r="A55" s="177">
        <v>3</v>
      </c>
      <c r="B55" s="177"/>
      <c r="C55" s="51">
        <v>1315031</v>
      </c>
      <c r="D55" s="52">
        <v>810</v>
      </c>
      <c r="E55" s="129" t="s">
        <v>37</v>
      </c>
      <c r="F55" s="129"/>
      <c r="G55" s="129"/>
      <c r="H55" s="129"/>
      <c r="I55" s="129"/>
      <c r="J55" s="129"/>
      <c r="K55" s="129"/>
      <c r="L55" s="178"/>
      <c r="M55" s="178"/>
      <c r="N55" s="179">
        <v>22856.922999999999</v>
      </c>
      <c r="O55" s="179"/>
      <c r="P55" s="180">
        <f>L55+N55</f>
        <v>22856.922999999999</v>
      </c>
      <c r="Q55" s="180"/>
      <c r="R55" s="44"/>
    </row>
    <row r="56" spans="1:18" s="62" customFormat="1" ht="11.25" customHeight="1" x14ac:dyDescent="0.2">
      <c r="A56" s="173">
        <v>4</v>
      </c>
      <c r="B56" s="173"/>
      <c r="C56" s="63">
        <v>1315031</v>
      </c>
      <c r="D56" s="64">
        <v>810</v>
      </c>
      <c r="E56" s="186" t="s">
        <v>41</v>
      </c>
      <c r="F56" s="162"/>
      <c r="G56" s="162"/>
      <c r="H56" s="162"/>
      <c r="I56" s="162"/>
      <c r="J56" s="162"/>
      <c r="K56" s="162"/>
      <c r="L56" s="181"/>
      <c r="M56" s="181"/>
      <c r="N56" s="175">
        <f>1766.6+51</f>
        <v>1817.6</v>
      </c>
      <c r="O56" s="175"/>
      <c r="P56" s="176">
        <f>L56+N56</f>
        <v>1817.6</v>
      </c>
      <c r="Q56" s="176"/>
    </row>
    <row r="57" spans="1:18" ht="21.75" customHeight="1" x14ac:dyDescent="0.2">
      <c r="A57" s="182"/>
      <c r="B57" s="182"/>
      <c r="C57" s="49">
        <v>1315032</v>
      </c>
      <c r="D57" s="50">
        <v>810</v>
      </c>
      <c r="E57" s="183" t="s">
        <v>48</v>
      </c>
      <c r="F57" s="183"/>
      <c r="G57" s="183"/>
      <c r="H57" s="183"/>
      <c r="I57" s="183"/>
      <c r="J57" s="183"/>
      <c r="K57" s="183"/>
      <c r="L57" s="170">
        <v>2736.5120000000002</v>
      </c>
      <c r="M57" s="170"/>
      <c r="N57" s="170"/>
      <c r="O57" s="185"/>
      <c r="P57" s="171">
        <f t="shared" ref="P57:P63" si="0">L57+N57</f>
        <v>2736.5120000000002</v>
      </c>
      <c r="Q57" s="171"/>
      <c r="R57" s="44"/>
    </row>
    <row r="58" spans="1:18" ht="34.5" customHeight="1" x14ac:dyDescent="0.2">
      <c r="A58" s="177">
        <v>5</v>
      </c>
      <c r="B58" s="177"/>
      <c r="C58" s="51">
        <v>1315032</v>
      </c>
      <c r="D58" s="52">
        <v>810</v>
      </c>
      <c r="E58" s="129" t="s">
        <v>42</v>
      </c>
      <c r="F58" s="129"/>
      <c r="G58" s="129"/>
      <c r="H58" s="129"/>
      <c r="I58" s="129"/>
      <c r="J58" s="129"/>
      <c r="K58" s="129"/>
      <c r="L58" s="179">
        <v>2736.5120000000002</v>
      </c>
      <c r="M58" s="179"/>
      <c r="N58" s="178"/>
      <c r="O58" s="178"/>
      <c r="P58" s="180">
        <f t="shared" si="0"/>
        <v>2736.5120000000002</v>
      </c>
      <c r="Q58" s="180"/>
      <c r="R58" s="44"/>
    </row>
    <row r="59" spans="1:18" ht="21.75" customHeight="1" x14ac:dyDescent="0.2">
      <c r="A59" s="182"/>
      <c r="B59" s="182"/>
      <c r="C59" s="49">
        <v>1315033</v>
      </c>
      <c r="D59" s="50">
        <v>810</v>
      </c>
      <c r="E59" s="183" t="s">
        <v>38</v>
      </c>
      <c r="F59" s="183"/>
      <c r="G59" s="183"/>
      <c r="H59" s="183"/>
      <c r="I59" s="183"/>
      <c r="J59" s="183"/>
      <c r="K59" s="183"/>
      <c r="L59" s="168">
        <f>L60+L61</f>
        <v>7695.5739999999996</v>
      </c>
      <c r="M59" s="168"/>
      <c r="N59" s="168">
        <f>N60+N62+N63</f>
        <v>2858</v>
      </c>
      <c r="O59" s="168"/>
      <c r="P59" s="184">
        <f t="shared" si="0"/>
        <v>10553.574000000001</v>
      </c>
      <c r="Q59" s="184"/>
      <c r="R59" s="44"/>
    </row>
    <row r="60" spans="1:18" s="62" customFormat="1" ht="21.75" customHeight="1" x14ac:dyDescent="0.2">
      <c r="A60" s="173">
        <v>6</v>
      </c>
      <c r="B60" s="173"/>
      <c r="C60" s="63">
        <v>1315033</v>
      </c>
      <c r="D60" s="64">
        <v>810</v>
      </c>
      <c r="E60" s="162" t="s">
        <v>39</v>
      </c>
      <c r="F60" s="162"/>
      <c r="G60" s="162"/>
      <c r="H60" s="162"/>
      <c r="I60" s="162"/>
      <c r="J60" s="162"/>
      <c r="K60" s="162"/>
      <c r="L60" s="175">
        <f>7133.574+60+90+20+192+50</f>
        <v>7545.5739999999996</v>
      </c>
      <c r="M60" s="175"/>
      <c r="N60" s="175">
        <v>45</v>
      </c>
      <c r="O60" s="175"/>
      <c r="P60" s="176">
        <f t="shared" si="0"/>
        <v>7590.5739999999996</v>
      </c>
      <c r="Q60" s="176"/>
    </row>
    <row r="61" spans="1:18" s="30" customFormat="1" ht="11.25" customHeight="1" x14ac:dyDescent="0.2">
      <c r="A61" s="177">
        <v>7</v>
      </c>
      <c r="B61" s="177"/>
      <c r="C61" s="51">
        <v>1315033</v>
      </c>
      <c r="D61" s="52">
        <v>810</v>
      </c>
      <c r="E61" s="129" t="s">
        <v>40</v>
      </c>
      <c r="F61" s="129"/>
      <c r="G61" s="129"/>
      <c r="H61" s="129"/>
      <c r="I61" s="129"/>
      <c r="J61" s="129"/>
      <c r="K61" s="129"/>
      <c r="L61" s="179">
        <v>150</v>
      </c>
      <c r="M61" s="179"/>
      <c r="N61" s="178"/>
      <c r="O61" s="178"/>
      <c r="P61" s="180">
        <f t="shared" si="0"/>
        <v>150</v>
      </c>
      <c r="Q61" s="180"/>
      <c r="R61" s="44"/>
    </row>
    <row r="62" spans="1:18" s="62" customFormat="1" ht="11.25" customHeight="1" x14ac:dyDescent="0.2">
      <c r="A62" s="173">
        <v>8</v>
      </c>
      <c r="B62" s="173"/>
      <c r="C62" s="63">
        <v>1315033</v>
      </c>
      <c r="D62" s="64">
        <v>810</v>
      </c>
      <c r="E62" s="162" t="s">
        <v>41</v>
      </c>
      <c r="F62" s="162"/>
      <c r="G62" s="162"/>
      <c r="H62" s="162"/>
      <c r="I62" s="162"/>
      <c r="J62" s="162"/>
      <c r="K62" s="162"/>
      <c r="L62" s="174"/>
      <c r="M62" s="174"/>
      <c r="N62" s="175">
        <f>650+7+50-20+150 +400+40+21</f>
        <v>1298</v>
      </c>
      <c r="O62" s="175"/>
      <c r="P62" s="176">
        <f t="shared" si="0"/>
        <v>1298</v>
      </c>
      <c r="Q62" s="176"/>
    </row>
    <row r="63" spans="1:18" ht="11.25" customHeight="1" x14ac:dyDescent="0.2">
      <c r="A63" s="177">
        <v>9</v>
      </c>
      <c r="B63" s="177"/>
      <c r="C63" s="51">
        <v>1315033</v>
      </c>
      <c r="D63" s="52">
        <v>810</v>
      </c>
      <c r="E63" s="129" t="s">
        <v>37</v>
      </c>
      <c r="F63" s="129"/>
      <c r="G63" s="129"/>
      <c r="H63" s="129"/>
      <c r="I63" s="129"/>
      <c r="J63" s="129"/>
      <c r="K63" s="129"/>
      <c r="L63" s="178"/>
      <c r="M63" s="178"/>
      <c r="N63" s="179">
        <v>1515</v>
      </c>
      <c r="O63" s="179"/>
      <c r="P63" s="180">
        <f t="shared" si="0"/>
        <v>1515</v>
      </c>
      <c r="Q63" s="180"/>
    </row>
    <row r="64" spans="1:18" ht="11.25" customHeight="1" x14ac:dyDescent="0.2">
      <c r="A64" s="169" t="s">
        <v>43</v>
      </c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70">
        <f>L52+L57+L59</f>
        <v>57247.560000000005</v>
      </c>
      <c r="M64" s="170"/>
      <c r="N64" s="170">
        <f>N52+N59</f>
        <v>27870.238999999998</v>
      </c>
      <c r="O64" s="170"/>
      <c r="P64" s="171">
        <f>L64+N64</f>
        <v>85117.798999999999</v>
      </c>
      <c r="Q64" s="171"/>
    </row>
    <row r="66" spans="1:17" ht="11.25" customHeight="1" x14ac:dyDescent="0.2">
      <c r="A66" s="4" t="s">
        <v>44</v>
      </c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4" t="s">
        <v>31</v>
      </c>
    </row>
    <row r="67" spans="1:17" ht="21.75" customHeight="1" x14ac:dyDescent="0.2">
      <c r="A67" s="117" t="s">
        <v>45</v>
      </c>
      <c r="B67" s="117"/>
      <c r="C67" s="117"/>
      <c r="D67" s="117"/>
      <c r="E67" s="117"/>
      <c r="F67" s="117"/>
      <c r="G67" s="117"/>
      <c r="H67" s="117"/>
      <c r="I67" s="117"/>
      <c r="J67" s="117"/>
      <c r="K67" s="17" t="s">
        <v>27</v>
      </c>
      <c r="L67" s="123" t="s">
        <v>33</v>
      </c>
      <c r="M67" s="123"/>
      <c r="N67" s="123" t="s">
        <v>34</v>
      </c>
      <c r="O67" s="123"/>
      <c r="P67" s="172" t="s">
        <v>35</v>
      </c>
      <c r="Q67" s="172"/>
    </row>
    <row r="68" spans="1:17" ht="11.25" customHeight="1" x14ac:dyDescent="0.2">
      <c r="A68" s="165">
        <v>1</v>
      </c>
      <c r="B68" s="165"/>
      <c r="C68" s="165"/>
      <c r="D68" s="165"/>
      <c r="E68" s="165"/>
      <c r="F68" s="165"/>
      <c r="G68" s="165"/>
      <c r="H68" s="165"/>
      <c r="I68" s="165"/>
      <c r="J68" s="165"/>
      <c r="K68" s="12">
        <v>2</v>
      </c>
      <c r="L68" s="166">
        <v>3</v>
      </c>
      <c r="M68" s="166"/>
      <c r="N68" s="166">
        <v>4</v>
      </c>
      <c r="O68" s="166"/>
      <c r="P68" s="104">
        <v>5</v>
      </c>
      <c r="Q68" s="104"/>
    </row>
    <row r="69" spans="1:17" ht="11.25" customHeight="1" x14ac:dyDescent="0.2">
      <c r="A69" s="167" t="s">
        <v>38</v>
      </c>
      <c r="B69" s="167"/>
      <c r="C69" s="167"/>
      <c r="D69" s="167"/>
      <c r="E69" s="167"/>
      <c r="F69" s="167"/>
      <c r="G69" s="167"/>
      <c r="H69" s="167"/>
      <c r="I69" s="167"/>
      <c r="J69" s="167"/>
      <c r="K69" s="18">
        <v>5033</v>
      </c>
      <c r="L69" s="160">
        <f>L70</f>
        <v>7153.5739999999996</v>
      </c>
      <c r="M69" s="160"/>
      <c r="N69" s="168">
        <v>2772</v>
      </c>
      <c r="O69" s="168"/>
      <c r="P69" s="160">
        <f>L69+N69</f>
        <v>9925.5740000000005</v>
      </c>
      <c r="Q69" s="160"/>
    </row>
    <row r="70" spans="1:17" ht="11.25" customHeight="1" x14ac:dyDescent="0.2">
      <c r="A70" s="162" t="s">
        <v>46</v>
      </c>
      <c r="B70" s="162"/>
      <c r="C70" s="162"/>
      <c r="D70" s="162"/>
      <c r="E70" s="162"/>
      <c r="F70" s="162"/>
      <c r="G70" s="162"/>
      <c r="H70" s="162"/>
      <c r="I70" s="162"/>
      <c r="J70" s="162"/>
      <c r="K70" s="19" t="s">
        <v>47</v>
      </c>
      <c r="L70" s="157">
        <v>7153.5739999999996</v>
      </c>
      <c r="M70" s="157"/>
      <c r="N70" s="163">
        <f>2210+562</f>
        <v>2772</v>
      </c>
      <c r="O70" s="163"/>
      <c r="P70" s="157">
        <f>L70+N70</f>
        <v>9925.5740000000005</v>
      </c>
      <c r="Q70" s="157"/>
    </row>
    <row r="71" spans="1:17" ht="11.25" customHeight="1" x14ac:dyDescent="0.2">
      <c r="A71" s="164" t="s">
        <v>48</v>
      </c>
      <c r="B71" s="164"/>
      <c r="C71" s="164"/>
      <c r="D71" s="164"/>
      <c r="E71" s="164"/>
      <c r="F71" s="164"/>
      <c r="G71" s="164"/>
      <c r="H71" s="164"/>
      <c r="I71" s="164"/>
      <c r="J71" s="164"/>
      <c r="K71" s="18">
        <v>5032</v>
      </c>
      <c r="L71" s="160">
        <v>2736.5120000000002</v>
      </c>
      <c r="M71" s="160"/>
      <c r="N71" s="159"/>
      <c r="O71" s="159"/>
      <c r="P71" s="160">
        <f>P72</f>
        <v>2736.5120000000002</v>
      </c>
      <c r="Q71" s="160"/>
    </row>
    <row r="72" spans="1:17" ht="11.25" customHeight="1" x14ac:dyDescent="0.2">
      <c r="A72" s="106" t="s">
        <v>46</v>
      </c>
      <c r="B72" s="106"/>
      <c r="C72" s="106"/>
      <c r="D72" s="106"/>
      <c r="E72" s="106"/>
      <c r="F72" s="106"/>
      <c r="G72" s="106"/>
      <c r="H72" s="106"/>
      <c r="I72" s="106"/>
      <c r="J72" s="106"/>
      <c r="K72" s="19" t="s">
        <v>47</v>
      </c>
      <c r="L72" s="157">
        <v>2736.5120000000002</v>
      </c>
      <c r="M72" s="157"/>
      <c r="N72" s="158"/>
      <c r="O72" s="158"/>
      <c r="P72" s="157">
        <f>L72+N72</f>
        <v>2736.5120000000002</v>
      </c>
      <c r="Q72" s="157"/>
    </row>
    <row r="73" spans="1:17" ht="11.25" customHeight="1" x14ac:dyDescent="0.2">
      <c r="A73" s="159" t="s">
        <v>43</v>
      </c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60">
        <f>L70+L72</f>
        <v>9890.0859999999993</v>
      </c>
      <c r="M73" s="160"/>
      <c r="N73" s="161">
        <f>N69+N71</f>
        <v>2772</v>
      </c>
      <c r="O73" s="161"/>
      <c r="P73" s="160">
        <f>L73+N73</f>
        <v>12662.085999999999</v>
      </c>
      <c r="Q73" s="160"/>
    </row>
    <row r="74" spans="1:17" ht="13.5" customHeight="1" x14ac:dyDescent="0.2"/>
    <row r="75" spans="1:17" ht="11.25" customHeight="1" x14ac:dyDescent="0.2">
      <c r="A75" s="4" t="s">
        <v>49</v>
      </c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1:17" ht="11.85" customHeight="1" x14ac:dyDescent="0.2">
      <c r="A76" s="144" t="s">
        <v>26</v>
      </c>
      <c r="B76" s="144"/>
      <c r="C76" s="147" t="s">
        <v>27</v>
      </c>
      <c r="D76" s="149" t="s">
        <v>50</v>
      </c>
      <c r="E76" s="149"/>
      <c r="F76" s="149"/>
      <c r="G76" s="149"/>
      <c r="H76" s="149"/>
      <c r="I76" s="149"/>
      <c r="J76" s="149"/>
      <c r="K76" s="149"/>
      <c r="L76" s="152" t="s">
        <v>51</v>
      </c>
      <c r="M76" s="152" t="s">
        <v>52</v>
      </c>
      <c r="N76" s="152"/>
      <c r="O76" s="152"/>
      <c r="P76" s="154" t="s">
        <v>53</v>
      </c>
      <c r="Q76" s="154"/>
    </row>
    <row r="77" spans="1:17" ht="11.45" customHeight="1" x14ac:dyDescent="0.2">
      <c r="A77" s="145"/>
      <c r="B77" s="146"/>
      <c r="C77" s="148"/>
      <c r="D77" s="150"/>
      <c r="E77" s="151"/>
      <c r="F77" s="151"/>
      <c r="G77" s="151"/>
      <c r="H77" s="151"/>
      <c r="I77" s="151"/>
      <c r="J77" s="151"/>
      <c r="K77" s="151"/>
      <c r="L77" s="153"/>
      <c r="M77" s="150"/>
      <c r="N77" s="151"/>
      <c r="O77" s="146"/>
      <c r="P77" s="155"/>
      <c r="Q77" s="156"/>
    </row>
    <row r="78" spans="1:17" ht="11.25" customHeight="1" x14ac:dyDescent="0.2">
      <c r="A78" s="102">
        <v>1</v>
      </c>
      <c r="B78" s="102"/>
      <c r="C78" s="12">
        <v>2</v>
      </c>
      <c r="D78" s="103">
        <v>3</v>
      </c>
      <c r="E78" s="103"/>
      <c r="F78" s="103"/>
      <c r="G78" s="103"/>
      <c r="H78" s="103"/>
      <c r="I78" s="103"/>
      <c r="J78" s="103"/>
      <c r="K78" s="103"/>
      <c r="L78" s="12">
        <v>4</v>
      </c>
      <c r="M78" s="103">
        <v>5</v>
      </c>
      <c r="N78" s="103"/>
      <c r="O78" s="103"/>
      <c r="P78" s="104">
        <v>6</v>
      </c>
      <c r="Q78" s="104"/>
    </row>
    <row r="79" spans="1:17" ht="12.75" customHeight="1" x14ac:dyDescent="0.2">
      <c r="A79" s="136"/>
      <c r="B79" s="136"/>
      <c r="C79" s="21"/>
      <c r="D79" s="137" t="s">
        <v>159</v>
      </c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</row>
    <row r="80" spans="1:17" ht="11.25" customHeight="1" x14ac:dyDescent="0.2">
      <c r="A80" s="125">
        <v>1</v>
      </c>
      <c r="B80" s="125"/>
      <c r="C80" s="13">
        <v>1315031</v>
      </c>
      <c r="D80" s="126" t="s">
        <v>36</v>
      </c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</row>
    <row r="81" spans="1:19" ht="11.25" customHeight="1" x14ac:dyDescent="0.2">
      <c r="A81" s="94" t="s">
        <v>54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</row>
    <row r="82" spans="1:19" ht="21.75" customHeight="1" x14ac:dyDescent="0.2">
      <c r="A82" s="22">
        <v>1</v>
      </c>
      <c r="B82" s="23"/>
      <c r="C82" s="15">
        <v>1315031</v>
      </c>
      <c r="D82" s="135" t="s">
        <v>163</v>
      </c>
      <c r="E82" s="106"/>
      <c r="F82" s="106"/>
      <c r="G82" s="106"/>
      <c r="H82" s="106"/>
      <c r="I82" s="106"/>
      <c r="J82" s="106"/>
      <c r="K82" s="106"/>
      <c r="L82" s="24" t="s">
        <v>55</v>
      </c>
      <c r="M82" s="86" t="s">
        <v>56</v>
      </c>
      <c r="N82" s="86"/>
      <c r="O82" s="86"/>
      <c r="P82" s="105">
        <v>5</v>
      </c>
      <c r="Q82" s="105"/>
    </row>
    <row r="83" spans="1:19" ht="21.75" customHeight="1" x14ac:dyDescent="0.2">
      <c r="A83" s="22">
        <v>2</v>
      </c>
      <c r="B83" s="23"/>
      <c r="C83" s="15">
        <v>1315031</v>
      </c>
      <c r="D83" s="135" t="s">
        <v>166</v>
      </c>
      <c r="E83" s="106"/>
      <c r="F83" s="106"/>
      <c r="G83" s="106"/>
      <c r="H83" s="106"/>
      <c r="I83" s="106"/>
      <c r="J83" s="106"/>
      <c r="K83" s="106"/>
      <c r="L83" s="24" t="s">
        <v>55</v>
      </c>
      <c r="M83" s="86" t="s">
        <v>56</v>
      </c>
      <c r="N83" s="86"/>
      <c r="O83" s="86"/>
      <c r="P83" s="105">
        <v>7</v>
      </c>
      <c r="Q83" s="105"/>
    </row>
    <row r="84" spans="1:19" ht="21.75" customHeight="1" x14ac:dyDescent="0.2">
      <c r="A84" s="22">
        <v>3</v>
      </c>
      <c r="B84" s="23"/>
      <c r="C84" s="15">
        <v>1315031</v>
      </c>
      <c r="D84" s="106" t="s">
        <v>57</v>
      </c>
      <c r="E84" s="106"/>
      <c r="F84" s="106"/>
      <c r="G84" s="106"/>
      <c r="H84" s="106"/>
      <c r="I84" s="106"/>
      <c r="J84" s="106"/>
      <c r="K84" s="106"/>
      <c r="L84" s="24" t="s">
        <v>55</v>
      </c>
      <c r="M84" s="86" t="s">
        <v>56</v>
      </c>
      <c r="N84" s="86"/>
      <c r="O84" s="86"/>
      <c r="P84" s="105">
        <v>2</v>
      </c>
      <c r="Q84" s="105"/>
    </row>
    <row r="85" spans="1:19" ht="21.75" customHeight="1" x14ac:dyDescent="0.2">
      <c r="A85" s="22">
        <v>4</v>
      </c>
      <c r="B85" s="23"/>
      <c r="C85" s="15">
        <v>1315031</v>
      </c>
      <c r="D85" s="186" t="s">
        <v>164</v>
      </c>
      <c r="E85" s="162"/>
      <c r="F85" s="162"/>
      <c r="G85" s="162"/>
      <c r="H85" s="162"/>
      <c r="I85" s="162"/>
      <c r="J85" s="162"/>
      <c r="K85" s="162"/>
      <c r="L85" s="24" t="s">
        <v>58</v>
      </c>
      <c r="M85" s="86" t="s">
        <v>59</v>
      </c>
      <c r="N85" s="86"/>
      <c r="O85" s="86"/>
      <c r="P85" s="217">
        <v>16798.601999999999</v>
      </c>
      <c r="Q85" s="217"/>
      <c r="S85" s="65">
        <f>P53</f>
        <v>45691.249000000003</v>
      </c>
    </row>
    <row r="86" spans="1:19" ht="21.75" customHeight="1" x14ac:dyDescent="0.2">
      <c r="A86" s="22">
        <v>5</v>
      </c>
      <c r="B86" s="23"/>
      <c r="C86" s="15">
        <v>1315031</v>
      </c>
      <c r="D86" s="186" t="s">
        <v>167</v>
      </c>
      <c r="E86" s="162"/>
      <c r="F86" s="162"/>
      <c r="G86" s="162"/>
      <c r="H86" s="162"/>
      <c r="I86" s="162"/>
      <c r="J86" s="162"/>
      <c r="K86" s="162"/>
      <c r="L86" s="24" t="s">
        <v>58</v>
      </c>
      <c r="M86" s="86" t="s">
        <v>59</v>
      </c>
      <c r="N86" s="86"/>
      <c r="O86" s="86"/>
      <c r="P86" s="217">
        <v>19845.327000000001</v>
      </c>
      <c r="Q86" s="217"/>
      <c r="S86" s="38"/>
    </row>
    <row r="87" spans="1:19" ht="21.75" customHeight="1" x14ac:dyDescent="0.2">
      <c r="A87" s="22">
        <v>6</v>
      </c>
      <c r="B87" s="23"/>
      <c r="C87" s="15">
        <v>1315031</v>
      </c>
      <c r="D87" s="162" t="s">
        <v>60</v>
      </c>
      <c r="E87" s="162"/>
      <c r="F87" s="162"/>
      <c r="G87" s="162"/>
      <c r="H87" s="162"/>
      <c r="I87" s="162"/>
      <c r="J87" s="162"/>
      <c r="K87" s="162"/>
      <c r="L87" s="24" t="s">
        <v>58</v>
      </c>
      <c r="M87" s="86" t="s">
        <v>59</v>
      </c>
      <c r="N87" s="86"/>
      <c r="O87" s="86"/>
      <c r="P87" s="217">
        <v>9047.32</v>
      </c>
      <c r="Q87" s="217"/>
      <c r="S87" s="38"/>
    </row>
    <row r="88" spans="1:19" ht="21.75" customHeight="1" x14ac:dyDescent="0.2">
      <c r="A88" s="22">
        <v>7</v>
      </c>
      <c r="B88" s="23"/>
      <c r="C88" s="15">
        <v>1315031</v>
      </c>
      <c r="D88" s="135" t="s">
        <v>165</v>
      </c>
      <c r="E88" s="106"/>
      <c r="F88" s="106"/>
      <c r="G88" s="106"/>
      <c r="H88" s="106"/>
      <c r="I88" s="106"/>
      <c r="J88" s="106"/>
      <c r="K88" s="106"/>
      <c r="L88" s="24" t="s">
        <v>61</v>
      </c>
      <c r="M88" s="86" t="s">
        <v>62</v>
      </c>
      <c r="N88" s="86"/>
      <c r="O88" s="86"/>
      <c r="P88" s="105">
        <v>180</v>
      </c>
      <c r="Q88" s="105"/>
    </row>
    <row r="89" spans="1:19" ht="21.75" customHeight="1" x14ac:dyDescent="0.2">
      <c r="A89" s="22">
        <v>8</v>
      </c>
      <c r="B89" s="23"/>
      <c r="C89" s="15">
        <v>1315031</v>
      </c>
      <c r="D89" s="135" t="s">
        <v>168</v>
      </c>
      <c r="E89" s="106"/>
      <c r="F89" s="106"/>
      <c r="G89" s="106"/>
      <c r="H89" s="106"/>
      <c r="I89" s="106"/>
      <c r="J89" s="106"/>
      <c r="K89" s="106"/>
      <c r="L89" s="24" t="s">
        <v>61</v>
      </c>
      <c r="M89" s="86" t="s">
        <v>62</v>
      </c>
      <c r="N89" s="86"/>
      <c r="O89" s="86"/>
      <c r="P89" s="105">
        <v>208</v>
      </c>
      <c r="Q89" s="105"/>
    </row>
    <row r="90" spans="1:19" ht="21.75" customHeight="1" x14ac:dyDescent="0.2">
      <c r="A90" s="22">
        <v>9</v>
      </c>
      <c r="B90" s="23"/>
      <c r="C90" s="15">
        <v>1315031</v>
      </c>
      <c r="D90" s="106" t="s">
        <v>63</v>
      </c>
      <c r="E90" s="106"/>
      <c r="F90" s="106"/>
      <c r="G90" s="106"/>
      <c r="H90" s="106"/>
      <c r="I90" s="106"/>
      <c r="J90" s="106"/>
      <c r="K90" s="106"/>
      <c r="L90" s="24" t="s">
        <v>61</v>
      </c>
      <c r="M90" s="86" t="s">
        <v>62</v>
      </c>
      <c r="N90" s="86"/>
      <c r="O90" s="86"/>
      <c r="P90" s="105">
        <v>62</v>
      </c>
      <c r="Q90" s="105"/>
    </row>
    <row r="91" spans="1:19" ht="11.25" customHeight="1" x14ac:dyDescent="0.2">
      <c r="A91" s="22">
        <v>10</v>
      </c>
      <c r="B91" s="23"/>
      <c r="C91" s="15">
        <v>1315031</v>
      </c>
      <c r="D91" s="106" t="s">
        <v>64</v>
      </c>
      <c r="E91" s="106"/>
      <c r="F91" s="106"/>
      <c r="G91" s="106"/>
      <c r="H91" s="106"/>
      <c r="I91" s="106"/>
      <c r="J91" s="106"/>
      <c r="K91" s="106"/>
      <c r="L91" s="24" t="s">
        <v>61</v>
      </c>
      <c r="M91" s="86" t="s">
        <v>62</v>
      </c>
      <c r="N91" s="86"/>
      <c r="O91" s="86"/>
      <c r="P91" s="105">
        <v>98</v>
      </c>
      <c r="Q91" s="105"/>
    </row>
    <row r="92" spans="1:19" ht="11.25" customHeight="1" x14ac:dyDescent="0.2">
      <c r="A92" s="22">
        <v>11</v>
      </c>
      <c r="B92" s="23"/>
      <c r="C92" s="15">
        <v>1315031</v>
      </c>
      <c r="D92" s="106" t="s">
        <v>65</v>
      </c>
      <c r="E92" s="106"/>
      <c r="F92" s="106"/>
      <c r="G92" s="106"/>
      <c r="H92" s="106"/>
      <c r="I92" s="106"/>
      <c r="J92" s="106"/>
      <c r="K92" s="106"/>
      <c r="L92" s="24" t="s">
        <v>61</v>
      </c>
      <c r="M92" s="86" t="s">
        <v>62</v>
      </c>
      <c r="N92" s="86"/>
      <c r="O92" s="86"/>
      <c r="P92" s="105">
        <v>113</v>
      </c>
      <c r="Q92" s="105"/>
    </row>
    <row r="93" spans="1:19" ht="11.25" customHeight="1" x14ac:dyDescent="0.2">
      <c r="A93" s="22">
        <v>12</v>
      </c>
      <c r="B93" s="23"/>
      <c r="C93" s="15">
        <v>1315031</v>
      </c>
      <c r="D93" s="106" t="s">
        <v>66</v>
      </c>
      <c r="E93" s="106"/>
      <c r="F93" s="106"/>
      <c r="G93" s="106"/>
      <c r="H93" s="106"/>
      <c r="I93" s="106"/>
      <c r="J93" s="106"/>
      <c r="K93" s="106"/>
      <c r="L93" s="24" t="s">
        <v>61</v>
      </c>
      <c r="M93" s="86" t="s">
        <v>62</v>
      </c>
      <c r="N93" s="86"/>
      <c r="O93" s="86"/>
      <c r="P93" s="105">
        <v>31</v>
      </c>
      <c r="Q93" s="105"/>
    </row>
    <row r="94" spans="1:19" ht="11.25" customHeight="1" x14ac:dyDescent="0.2">
      <c r="A94" s="94" t="s">
        <v>67</v>
      </c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</row>
    <row r="95" spans="1:19" ht="21.75" customHeight="1" x14ac:dyDescent="0.2">
      <c r="A95" s="22">
        <v>1</v>
      </c>
      <c r="B95" s="23"/>
      <c r="C95" s="15">
        <v>1315031</v>
      </c>
      <c r="D95" s="135" t="s">
        <v>169</v>
      </c>
      <c r="E95" s="106"/>
      <c r="F95" s="106"/>
      <c r="G95" s="106"/>
      <c r="H95" s="106"/>
      <c r="I95" s="106"/>
      <c r="J95" s="106"/>
      <c r="K95" s="106"/>
      <c r="L95" s="24" t="s">
        <v>68</v>
      </c>
      <c r="M95" s="86" t="s">
        <v>56</v>
      </c>
      <c r="N95" s="86"/>
      <c r="O95" s="86"/>
      <c r="P95" s="105">
        <v>2531</v>
      </c>
      <c r="Q95" s="105"/>
    </row>
    <row r="96" spans="1:19" ht="21.75" customHeight="1" x14ac:dyDescent="0.2">
      <c r="A96" s="22">
        <v>2</v>
      </c>
      <c r="B96" s="23"/>
      <c r="C96" s="15">
        <v>1315031</v>
      </c>
      <c r="D96" s="135" t="s">
        <v>170</v>
      </c>
      <c r="E96" s="106"/>
      <c r="F96" s="106"/>
      <c r="G96" s="106"/>
      <c r="H96" s="106"/>
      <c r="I96" s="106"/>
      <c r="J96" s="106"/>
      <c r="K96" s="106"/>
      <c r="L96" s="24" t="s">
        <v>68</v>
      </c>
      <c r="M96" s="86" t="s">
        <v>56</v>
      </c>
      <c r="N96" s="86"/>
      <c r="O96" s="86"/>
      <c r="P96" s="105">
        <v>1857</v>
      </c>
      <c r="Q96" s="105"/>
    </row>
    <row r="97" spans="1:17" ht="21.75" customHeight="1" x14ac:dyDescent="0.2">
      <c r="A97" s="22">
        <v>3</v>
      </c>
      <c r="B97" s="23"/>
      <c r="C97" s="15">
        <v>1315031</v>
      </c>
      <c r="D97" s="106" t="s">
        <v>69</v>
      </c>
      <c r="E97" s="106"/>
      <c r="F97" s="106"/>
      <c r="G97" s="106"/>
      <c r="H97" s="106"/>
      <c r="I97" s="106"/>
      <c r="J97" s="106"/>
      <c r="K97" s="106"/>
      <c r="L97" s="24" t="s">
        <v>68</v>
      </c>
      <c r="M97" s="86" t="s">
        <v>56</v>
      </c>
      <c r="N97" s="86"/>
      <c r="O97" s="86"/>
      <c r="P97" s="105">
        <v>556</v>
      </c>
      <c r="Q97" s="105"/>
    </row>
    <row r="98" spans="1:17" ht="21.75" customHeight="1" x14ac:dyDescent="0.2">
      <c r="A98" s="22">
        <v>4</v>
      </c>
      <c r="B98" s="23"/>
      <c r="C98" s="15">
        <v>1315031</v>
      </c>
      <c r="D98" s="135" t="s">
        <v>171</v>
      </c>
      <c r="E98" s="106"/>
      <c r="F98" s="106"/>
      <c r="G98" s="106"/>
      <c r="H98" s="106"/>
      <c r="I98" s="106"/>
      <c r="J98" s="106"/>
      <c r="K98" s="106"/>
      <c r="L98" s="24" t="s">
        <v>68</v>
      </c>
      <c r="M98" s="86" t="s">
        <v>56</v>
      </c>
      <c r="N98" s="86"/>
      <c r="O98" s="86"/>
      <c r="P98" s="105">
        <v>2401</v>
      </c>
      <c r="Q98" s="105"/>
    </row>
    <row r="99" spans="1:17" ht="21.75" customHeight="1" x14ac:dyDescent="0.2">
      <c r="A99" s="22">
        <v>5</v>
      </c>
      <c r="B99" s="23"/>
      <c r="C99" s="15">
        <v>1315031</v>
      </c>
      <c r="D99" s="135" t="s">
        <v>172</v>
      </c>
      <c r="E99" s="106"/>
      <c r="F99" s="106"/>
      <c r="G99" s="106"/>
      <c r="H99" s="106"/>
      <c r="I99" s="106"/>
      <c r="J99" s="106"/>
      <c r="K99" s="106"/>
      <c r="L99" s="24" t="s">
        <v>68</v>
      </c>
      <c r="M99" s="86" t="s">
        <v>56</v>
      </c>
      <c r="N99" s="86"/>
      <c r="O99" s="86"/>
      <c r="P99" s="105">
        <v>1780</v>
      </c>
      <c r="Q99" s="105"/>
    </row>
    <row r="100" spans="1:17" ht="21.75" customHeight="1" x14ac:dyDescent="0.2">
      <c r="A100" s="22">
        <v>6</v>
      </c>
      <c r="B100" s="23"/>
      <c r="C100" s="15">
        <v>1315031</v>
      </c>
      <c r="D100" s="106" t="s">
        <v>70</v>
      </c>
      <c r="E100" s="106"/>
      <c r="F100" s="106"/>
      <c r="G100" s="106"/>
      <c r="H100" s="106"/>
      <c r="I100" s="106"/>
      <c r="J100" s="106"/>
      <c r="K100" s="106"/>
      <c r="L100" s="24" t="s">
        <v>68</v>
      </c>
      <c r="M100" s="86" t="s">
        <v>56</v>
      </c>
      <c r="N100" s="86"/>
      <c r="O100" s="86"/>
      <c r="P100" s="105">
        <v>330</v>
      </c>
      <c r="Q100" s="105"/>
    </row>
    <row r="101" spans="1:17" ht="21.75" customHeight="1" x14ac:dyDescent="0.2">
      <c r="A101" s="22">
        <v>7</v>
      </c>
      <c r="B101" s="23"/>
      <c r="C101" s="15">
        <v>1315031</v>
      </c>
      <c r="D101" s="106" t="s">
        <v>71</v>
      </c>
      <c r="E101" s="106"/>
      <c r="F101" s="106"/>
      <c r="G101" s="106"/>
      <c r="H101" s="106"/>
      <c r="I101" s="106"/>
      <c r="J101" s="106"/>
      <c r="K101" s="106"/>
      <c r="L101" s="24" t="s">
        <v>55</v>
      </c>
      <c r="M101" s="86" t="s">
        <v>56</v>
      </c>
      <c r="N101" s="86"/>
      <c r="O101" s="86"/>
      <c r="P101" s="105">
        <v>135</v>
      </c>
      <c r="Q101" s="105"/>
    </row>
    <row r="102" spans="1:17" ht="21.75" customHeight="1" x14ac:dyDescent="0.2">
      <c r="A102" s="22">
        <v>8</v>
      </c>
      <c r="B102" s="23"/>
      <c r="C102" s="15">
        <v>1315031</v>
      </c>
      <c r="D102" s="135" t="s">
        <v>173</v>
      </c>
      <c r="E102" s="106"/>
      <c r="F102" s="106"/>
      <c r="G102" s="106"/>
      <c r="H102" s="106"/>
      <c r="I102" s="106"/>
      <c r="J102" s="106"/>
      <c r="K102" s="106"/>
      <c r="L102" s="24" t="s">
        <v>55</v>
      </c>
      <c r="M102" s="86" t="s">
        <v>56</v>
      </c>
      <c r="N102" s="86"/>
      <c r="O102" s="86"/>
      <c r="P102" s="105">
        <v>310</v>
      </c>
      <c r="Q102" s="105"/>
    </row>
    <row r="103" spans="1:17" ht="21.75" customHeight="1" x14ac:dyDescent="0.2">
      <c r="A103" s="22">
        <v>9</v>
      </c>
      <c r="B103" s="23"/>
      <c r="C103" s="15">
        <v>1315031</v>
      </c>
      <c r="D103" s="135" t="s">
        <v>174</v>
      </c>
      <c r="E103" s="106"/>
      <c r="F103" s="106"/>
      <c r="G103" s="106"/>
      <c r="H103" s="106"/>
      <c r="I103" s="106"/>
      <c r="J103" s="106"/>
      <c r="K103" s="106"/>
      <c r="L103" s="24" t="s">
        <v>55</v>
      </c>
      <c r="M103" s="86" t="s">
        <v>56</v>
      </c>
      <c r="N103" s="86"/>
      <c r="O103" s="86"/>
      <c r="P103" s="105">
        <v>267</v>
      </c>
      <c r="Q103" s="105"/>
    </row>
    <row r="104" spans="1:17" ht="11.25" customHeight="1" x14ac:dyDescent="0.2">
      <c r="A104" s="94" t="s">
        <v>72</v>
      </c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</row>
    <row r="105" spans="1:17" ht="21.75" customHeight="1" x14ac:dyDescent="0.2">
      <c r="A105" s="22">
        <v>1</v>
      </c>
      <c r="B105" s="23"/>
      <c r="C105" s="15">
        <v>1315031</v>
      </c>
      <c r="D105" s="186" t="s">
        <v>175</v>
      </c>
      <c r="E105" s="162"/>
      <c r="F105" s="162"/>
      <c r="G105" s="162"/>
      <c r="H105" s="162"/>
      <c r="I105" s="162"/>
      <c r="J105" s="162"/>
      <c r="K105" s="162"/>
      <c r="L105" s="24" t="s">
        <v>73</v>
      </c>
      <c r="M105" s="86" t="s">
        <v>74</v>
      </c>
      <c r="N105" s="86"/>
      <c r="O105" s="86"/>
      <c r="P105" s="217">
        <f>P85/5</f>
        <v>3359.7203999999997</v>
      </c>
      <c r="Q105" s="217"/>
    </row>
    <row r="106" spans="1:17" ht="21.75" customHeight="1" x14ac:dyDescent="0.2">
      <c r="A106" s="22">
        <v>2</v>
      </c>
      <c r="B106" s="23"/>
      <c r="C106" s="15">
        <v>1315031</v>
      </c>
      <c r="D106" s="186" t="s">
        <v>176</v>
      </c>
      <c r="E106" s="162"/>
      <c r="F106" s="162"/>
      <c r="G106" s="162"/>
      <c r="H106" s="162"/>
      <c r="I106" s="162"/>
      <c r="J106" s="162"/>
      <c r="K106" s="162"/>
      <c r="L106" s="24" t="s">
        <v>73</v>
      </c>
      <c r="M106" s="86" t="s">
        <v>74</v>
      </c>
      <c r="N106" s="86"/>
      <c r="O106" s="86"/>
      <c r="P106" s="217">
        <f>P86/7</f>
        <v>2835.0467142857146</v>
      </c>
      <c r="Q106" s="217"/>
    </row>
    <row r="107" spans="1:17" ht="21.75" customHeight="1" x14ac:dyDescent="0.2">
      <c r="A107" s="22">
        <v>3</v>
      </c>
      <c r="B107" s="23"/>
      <c r="C107" s="15">
        <v>1315031</v>
      </c>
      <c r="D107" s="162" t="s">
        <v>75</v>
      </c>
      <c r="E107" s="162"/>
      <c r="F107" s="162"/>
      <c r="G107" s="162"/>
      <c r="H107" s="162"/>
      <c r="I107" s="162"/>
      <c r="J107" s="162"/>
      <c r="K107" s="162"/>
      <c r="L107" s="24" t="s">
        <v>73</v>
      </c>
      <c r="M107" s="86" t="s">
        <v>74</v>
      </c>
      <c r="N107" s="86"/>
      <c r="O107" s="86"/>
      <c r="P107" s="217">
        <f>P87/2</f>
        <v>4523.66</v>
      </c>
      <c r="Q107" s="217"/>
    </row>
    <row r="108" spans="1:17" ht="21.75" customHeight="1" x14ac:dyDescent="0.2">
      <c r="A108" s="22">
        <v>4</v>
      </c>
      <c r="B108" s="23"/>
      <c r="C108" s="15">
        <v>1315031</v>
      </c>
      <c r="D108" s="135" t="s">
        <v>76</v>
      </c>
      <c r="E108" s="106"/>
      <c r="F108" s="106"/>
      <c r="G108" s="106"/>
      <c r="H108" s="106"/>
      <c r="I108" s="106"/>
      <c r="J108" s="106"/>
      <c r="K108" s="106"/>
      <c r="L108" s="24" t="s">
        <v>73</v>
      </c>
      <c r="M108" s="86" t="s">
        <v>74</v>
      </c>
      <c r="N108" s="86"/>
      <c r="O108" s="86"/>
      <c r="P108" s="105">
        <v>4489</v>
      </c>
      <c r="Q108" s="105"/>
    </row>
    <row r="109" spans="1:17" ht="21.75" customHeight="1" x14ac:dyDescent="0.2">
      <c r="A109" s="22">
        <v>5</v>
      </c>
      <c r="B109" s="23"/>
      <c r="C109" s="15">
        <v>1315031</v>
      </c>
      <c r="D109" s="135" t="s">
        <v>77</v>
      </c>
      <c r="E109" s="106"/>
      <c r="F109" s="106"/>
      <c r="G109" s="106"/>
      <c r="H109" s="106"/>
      <c r="I109" s="106"/>
      <c r="J109" s="106"/>
      <c r="K109" s="106"/>
      <c r="L109" s="24" t="s">
        <v>73</v>
      </c>
      <c r="M109" s="86" t="s">
        <v>74</v>
      </c>
      <c r="N109" s="86"/>
      <c r="O109" s="86"/>
      <c r="P109" s="105">
        <v>4753</v>
      </c>
      <c r="Q109" s="105"/>
    </row>
    <row r="110" spans="1:17" ht="21.75" customHeight="1" x14ac:dyDescent="0.2">
      <c r="A110" s="22">
        <v>6</v>
      </c>
      <c r="B110" s="23"/>
      <c r="C110" s="15">
        <v>1315031</v>
      </c>
      <c r="D110" s="135" t="s">
        <v>177</v>
      </c>
      <c r="E110" s="106"/>
      <c r="F110" s="106"/>
      <c r="G110" s="106"/>
      <c r="H110" s="106"/>
      <c r="I110" s="106"/>
      <c r="J110" s="106"/>
      <c r="K110" s="106"/>
      <c r="L110" s="24" t="s">
        <v>73</v>
      </c>
      <c r="M110" s="86" t="s">
        <v>74</v>
      </c>
      <c r="N110" s="86"/>
      <c r="O110" s="86"/>
      <c r="P110" s="105">
        <v>5040</v>
      </c>
      <c r="Q110" s="105"/>
    </row>
    <row r="111" spans="1:17" ht="21.75" customHeight="1" x14ac:dyDescent="0.2">
      <c r="A111" s="22">
        <v>7</v>
      </c>
      <c r="B111" s="23"/>
      <c r="C111" s="15">
        <v>1315031</v>
      </c>
      <c r="D111" s="106" t="s">
        <v>78</v>
      </c>
      <c r="E111" s="106"/>
      <c r="F111" s="106"/>
      <c r="G111" s="106"/>
      <c r="H111" s="106"/>
      <c r="I111" s="106"/>
      <c r="J111" s="106"/>
      <c r="K111" s="106"/>
      <c r="L111" s="24" t="s">
        <v>73</v>
      </c>
      <c r="M111" s="86" t="s">
        <v>74</v>
      </c>
      <c r="N111" s="86"/>
      <c r="O111" s="86"/>
      <c r="P111" s="105">
        <v>437.81299999999999</v>
      </c>
      <c r="Q111" s="105"/>
    </row>
    <row r="112" spans="1:17" ht="21.75" customHeight="1" x14ac:dyDescent="0.2">
      <c r="A112" s="22">
        <v>8</v>
      </c>
      <c r="B112" s="23"/>
      <c r="C112" s="15">
        <v>1315031</v>
      </c>
      <c r="D112" s="106" t="s">
        <v>79</v>
      </c>
      <c r="E112" s="106"/>
      <c r="F112" s="106"/>
      <c r="G112" s="106"/>
      <c r="H112" s="106"/>
      <c r="I112" s="106"/>
      <c r="J112" s="106"/>
      <c r="K112" s="106"/>
      <c r="L112" s="24" t="s">
        <v>73</v>
      </c>
      <c r="M112" s="86" t="s">
        <v>74</v>
      </c>
      <c r="N112" s="86"/>
      <c r="O112" s="86"/>
      <c r="P112" s="105">
        <v>1078.1210000000001</v>
      </c>
      <c r="Q112" s="105"/>
    </row>
    <row r="113" spans="1:17" ht="21.75" customHeight="1" x14ac:dyDescent="0.2">
      <c r="A113" s="22">
        <v>9</v>
      </c>
      <c r="B113" s="23"/>
      <c r="C113" s="15">
        <v>1315031</v>
      </c>
      <c r="D113" s="106" t="s">
        <v>80</v>
      </c>
      <c r="E113" s="106"/>
      <c r="F113" s="106"/>
      <c r="G113" s="106"/>
      <c r="H113" s="106"/>
      <c r="I113" s="106"/>
      <c r="J113" s="106"/>
      <c r="K113" s="106"/>
      <c r="L113" s="24" t="s">
        <v>73</v>
      </c>
      <c r="M113" s="86" t="s">
        <v>74</v>
      </c>
      <c r="N113" s="86"/>
      <c r="O113" s="86"/>
      <c r="P113" s="105">
        <v>991.79700000000003</v>
      </c>
      <c r="Q113" s="105"/>
    </row>
    <row r="114" spans="1:17" ht="21.75" customHeight="1" x14ac:dyDescent="0.2">
      <c r="A114" s="22">
        <v>10</v>
      </c>
      <c r="B114" s="23"/>
      <c r="C114" s="15">
        <v>1315031</v>
      </c>
      <c r="D114" s="106" t="s">
        <v>81</v>
      </c>
      <c r="E114" s="106"/>
      <c r="F114" s="106"/>
      <c r="G114" s="106"/>
      <c r="H114" s="106"/>
      <c r="I114" s="106"/>
      <c r="J114" s="106"/>
      <c r="K114" s="106"/>
      <c r="L114" s="24" t="s">
        <v>73</v>
      </c>
      <c r="M114" s="86" t="s">
        <v>74</v>
      </c>
      <c r="N114" s="86"/>
      <c r="O114" s="86"/>
      <c r="P114" s="105">
        <v>437.81299999999999</v>
      </c>
      <c r="Q114" s="105"/>
    </row>
    <row r="115" spans="1:17" ht="21.75" customHeight="1" x14ac:dyDescent="0.2">
      <c r="A115" s="22">
        <v>11</v>
      </c>
      <c r="B115" s="23"/>
      <c r="C115" s="15">
        <v>1315031</v>
      </c>
      <c r="D115" s="106" t="s">
        <v>82</v>
      </c>
      <c r="E115" s="106"/>
      <c r="F115" s="106"/>
      <c r="G115" s="106"/>
      <c r="H115" s="106"/>
      <c r="I115" s="106"/>
      <c r="J115" s="106"/>
      <c r="K115" s="106"/>
      <c r="L115" s="24" t="s">
        <v>73</v>
      </c>
      <c r="M115" s="86" t="s">
        <v>74</v>
      </c>
      <c r="N115" s="86"/>
      <c r="O115" s="86"/>
      <c r="P115" s="105">
        <v>1078.1210000000001</v>
      </c>
      <c r="Q115" s="105"/>
    </row>
    <row r="116" spans="1:17" ht="21.75" customHeight="1" x14ac:dyDescent="0.2">
      <c r="A116" s="22">
        <v>12</v>
      </c>
      <c r="B116" s="23"/>
      <c r="C116" s="15">
        <v>1315031</v>
      </c>
      <c r="D116" s="106" t="s">
        <v>83</v>
      </c>
      <c r="E116" s="106"/>
      <c r="F116" s="106"/>
      <c r="G116" s="106"/>
      <c r="H116" s="106"/>
      <c r="I116" s="106"/>
      <c r="J116" s="106"/>
      <c r="K116" s="106"/>
      <c r="L116" s="24" t="s">
        <v>73</v>
      </c>
      <c r="M116" s="86" t="s">
        <v>74</v>
      </c>
      <c r="N116" s="86"/>
      <c r="O116" s="86"/>
      <c r="P116" s="105">
        <v>991.79700000000003</v>
      </c>
      <c r="Q116" s="105"/>
    </row>
    <row r="117" spans="1:17" ht="21.75" customHeight="1" x14ac:dyDescent="0.2">
      <c r="A117" s="22">
        <v>13</v>
      </c>
      <c r="B117" s="23"/>
      <c r="C117" s="15">
        <v>1315031</v>
      </c>
      <c r="D117" s="106" t="s">
        <v>84</v>
      </c>
      <c r="E117" s="106"/>
      <c r="F117" s="106"/>
      <c r="G117" s="106"/>
      <c r="H117" s="106"/>
      <c r="I117" s="106"/>
      <c r="J117" s="106"/>
      <c r="K117" s="106"/>
      <c r="L117" s="24" t="s">
        <v>73</v>
      </c>
      <c r="M117" s="86" t="s">
        <v>74</v>
      </c>
      <c r="N117" s="86"/>
      <c r="O117" s="86"/>
      <c r="P117" s="105">
        <v>3937.2660000000001</v>
      </c>
      <c r="Q117" s="105"/>
    </row>
    <row r="118" spans="1:17" ht="21.75" customHeight="1" x14ac:dyDescent="0.2">
      <c r="A118" s="22">
        <v>14</v>
      </c>
      <c r="B118" s="23"/>
      <c r="C118" s="15">
        <v>1315031</v>
      </c>
      <c r="D118" s="135" t="s">
        <v>178</v>
      </c>
      <c r="E118" s="106"/>
      <c r="F118" s="106"/>
      <c r="G118" s="106"/>
      <c r="H118" s="106"/>
      <c r="I118" s="106"/>
      <c r="J118" s="106"/>
      <c r="K118" s="106"/>
      <c r="L118" s="24" t="s">
        <v>73</v>
      </c>
      <c r="M118" s="86" t="s">
        <v>74</v>
      </c>
      <c r="N118" s="86"/>
      <c r="O118" s="86"/>
      <c r="P118" s="105">
        <v>4311.1379999999999</v>
      </c>
      <c r="Q118" s="105"/>
    </row>
    <row r="119" spans="1:17" ht="21.75" customHeight="1" x14ac:dyDescent="0.2">
      <c r="A119" s="22">
        <v>15</v>
      </c>
      <c r="B119" s="23"/>
      <c r="C119" s="15">
        <v>1315031</v>
      </c>
      <c r="D119" s="135" t="s">
        <v>179</v>
      </c>
      <c r="E119" s="106"/>
      <c r="F119" s="106"/>
      <c r="G119" s="106"/>
      <c r="H119" s="106"/>
      <c r="I119" s="106"/>
      <c r="J119" s="106"/>
      <c r="K119" s="106"/>
      <c r="L119" s="24" t="s">
        <v>73</v>
      </c>
      <c r="M119" s="86" t="s">
        <v>74</v>
      </c>
      <c r="N119" s="86"/>
      <c r="O119" s="86"/>
      <c r="P119" s="105">
        <v>5600.5330000000004</v>
      </c>
      <c r="Q119" s="105"/>
    </row>
    <row r="120" spans="1:17" ht="11.25" customHeight="1" x14ac:dyDescent="0.2">
      <c r="A120" s="94" t="s">
        <v>85</v>
      </c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</row>
    <row r="121" spans="1:17" ht="21.75" customHeight="1" x14ac:dyDescent="0.2">
      <c r="A121" s="22">
        <v>1</v>
      </c>
      <c r="B121" s="23"/>
      <c r="C121" s="15">
        <v>1315031</v>
      </c>
      <c r="D121" s="135" t="s">
        <v>180</v>
      </c>
      <c r="E121" s="106"/>
      <c r="F121" s="106"/>
      <c r="G121" s="106"/>
      <c r="H121" s="106"/>
      <c r="I121" s="106"/>
      <c r="J121" s="106"/>
      <c r="K121" s="106"/>
      <c r="L121" s="24" t="s">
        <v>68</v>
      </c>
      <c r="M121" s="86" t="s">
        <v>74</v>
      </c>
      <c r="N121" s="86"/>
      <c r="O121" s="86"/>
      <c r="P121" s="105">
        <v>1</v>
      </c>
      <c r="Q121" s="105"/>
    </row>
    <row r="122" spans="1:17" ht="21.75" customHeight="1" x14ac:dyDescent="0.2">
      <c r="A122" s="22">
        <v>2</v>
      </c>
      <c r="B122" s="23"/>
      <c r="C122" s="15">
        <v>1315031</v>
      </c>
      <c r="D122" s="135" t="s">
        <v>182</v>
      </c>
      <c r="E122" s="106"/>
      <c r="F122" s="106"/>
      <c r="G122" s="106"/>
      <c r="H122" s="106"/>
      <c r="I122" s="106"/>
      <c r="J122" s="106"/>
      <c r="K122" s="106"/>
      <c r="L122" s="24" t="s">
        <v>68</v>
      </c>
      <c r="M122" s="86" t="s">
        <v>74</v>
      </c>
      <c r="N122" s="86"/>
      <c r="O122" s="86"/>
      <c r="P122" s="105">
        <v>8</v>
      </c>
      <c r="Q122" s="105"/>
    </row>
    <row r="123" spans="1:17" ht="21.75" customHeight="1" x14ac:dyDescent="0.2">
      <c r="A123" s="22">
        <v>3</v>
      </c>
      <c r="B123" s="23"/>
      <c r="C123" s="15">
        <v>1315031</v>
      </c>
      <c r="D123" s="135" t="s">
        <v>181</v>
      </c>
      <c r="E123" s="106"/>
      <c r="F123" s="106"/>
      <c r="G123" s="106"/>
      <c r="H123" s="106"/>
      <c r="I123" s="106"/>
      <c r="J123" s="106"/>
      <c r="K123" s="106"/>
      <c r="L123" s="24" t="s">
        <v>68</v>
      </c>
      <c r="M123" s="86" t="s">
        <v>74</v>
      </c>
      <c r="N123" s="86"/>
      <c r="O123" s="86"/>
      <c r="P123" s="105">
        <v>1</v>
      </c>
      <c r="Q123" s="105"/>
    </row>
    <row r="124" spans="1:17" ht="21.75" customHeight="1" x14ac:dyDescent="0.2">
      <c r="A124" s="22">
        <v>4</v>
      </c>
      <c r="B124" s="23"/>
      <c r="C124" s="15">
        <v>1315031</v>
      </c>
      <c r="D124" s="135" t="s">
        <v>183</v>
      </c>
      <c r="E124" s="106"/>
      <c r="F124" s="106"/>
      <c r="G124" s="106"/>
      <c r="H124" s="106"/>
      <c r="I124" s="106"/>
      <c r="J124" s="106"/>
      <c r="K124" s="106"/>
      <c r="L124" s="24" t="s">
        <v>68</v>
      </c>
      <c r="M124" s="86" t="s">
        <v>74</v>
      </c>
      <c r="N124" s="86"/>
      <c r="O124" s="86"/>
      <c r="P124" s="105">
        <v>76</v>
      </c>
      <c r="Q124" s="105"/>
    </row>
    <row r="125" spans="1:17" ht="21.75" customHeight="1" x14ac:dyDescent="0.2">
      <c r="A125" s="22">
        <v>5</v>
      </c>
      <c r="B125" s="23"/>
      <c r="C125" s="15">
        <v>1315031</v>
      </c>
      <c r="D125" s="135" t="s">
        <v>184</v>
      </c>
      <c r="E125" s="106"/>
      <c r="F125" s="106"/>
      <c r="G125" s="106"/>
      <c r="H125" s="106"/>
      <c r="I125" s="106"/>
      <c r="J125" s="106"/>
      <c r="K125" s="106"/>
      <c r="L125" s="24" t="s">
        <v>68</v>
      </c>
      <c r="M125" s="86" t="s">
        <v>74</v>
      </c>
      <c r="N125" s="86"/>
      <c r="O125" s="86"/>
      <c r="P125" s="105">
        <v>70</v>
      </c>
      <c r="Q125" s="105"/>
    </row>
    <row r="126" spans="1:17" ht="21.75" customHeight="1" x14ac:dyDescent="0.2">
      <c r="A126" s="22">
        <v>6</v>
      </c>
      <c r="B126" s="23"/>
      <c r="C126" s="15">
        <v>1315031</v>
      </c>
      <c r="D126" s="106" t="s">
        <v>86</v>
      </c>
      <c r="E126" s="106"/>
      <c r="F126" s="106"/>
      <c r="G126" s="106"/>
      <c r="H126" s="106"/>
      <c r="I126" s="106"/>
      <c r="J126" s="106"/>
      <c r="K126" s="106"/>
      <c r="L126" s="24" t="s">
        <v>68</v>
      </c>
      <c r="M126" s="86" t="s">
        <v>74</v>
      </c>
      <c r="N126" s="86"/>
      <c r="O126" s="86"/>
      <c r="P126" s="105">
        <v>8</v>
      </c>
      <c r="Q126" s="105"/>
    </row>
    <row r="127" spans="1:17" ht="21.75" customHeight="1" x14ac:dyDescent="0.2">
      <c r="A127" s="22">
        <v>7</v>
      </c>
      <c r="B127" s="23"/>
      <c r="C127" s="15">
        <v>1315031</v>
      </c>
      <c r="D127" s="135" t="s">
        <v>185</v>
      </c>
      <c r="E127" s="106"/>
      <c r="F127" s="106"/>
      <c r="G127" s="106"/>
      <c r="H127" s="106"/>
      <c r="I127" s="106"/>
      <c r="J127" s="106"/>
      <c r="K127" s="106"/>
      <c r="L127" s="24" t="s">
        <v>68</v>
      </c>
      <c r="M127" s="86" t="s">
        <v>74</v>
      </c>
      <c r="N127" s="86"/>
      <c r="O127" s="86"/>
      <c r="P127" s="105">
        <v>12</v>
      </c>
      <c r="Q127" s="105"/>
    </row>
    <row r="128" spans="1:17" ht="21.75" customHeight="1" x14ac:dyDescent="0.2">
      <c r="A128" s="22">
        <v>8</v>
      </c>
      <c r="B128" s="23"/>
      <c r="C128" s="15">
        <v>1315031</v>
      </c>
      <c r="D128" s="106" t="s">
        <v>87</v>
      </c>
      <c r="E128" s="106"/>
      <c r="F128" s="106"/>
      <c r="G128" s="106"/>
      <c r="H128" s="106"/>
      <c r="I128" s="106"/>
      <c r="J128" s="106"/>
      <c r="K128" s="106"/>
      <c r="L128" s="24" t="s">
        <v>68</v>
      </c>
      <c r="M128" s="86" t="s">
        <v>74</v>
      </c>
      <c r="N128" s="86"/>
      <c r="O128" s="86"/>
      <c r="P128" s="105">
        <v>20</v>
      </c>
      <c r="Q128" s="105"/>
    </row>
    <row r="129" spans="1:17" ht="21.75" customHeight="1" x14ac:dyDescent="0.2">
      <c r="A129" s="22">
        <v>9</v>
      </c>
      <c r="B129" s="23"/>
      <c r="C129" s="15">
        <v>1315031</v>
      </c>
      <c r="D129" s="135" t="s">
        <v>186</v>
      </c>
      <c r="E129" s="106"/>
      <c r="F129" s="106"/>
      <c r="G129" s="106"/>
      <c r="H129" s="106"/>
      <c r="I129" s="106"/>
      <c r="J129" s="106"/>
      <c r="K129" s="106"/>
      <c r="L129" s="24" t="s">
        <v>68</v>
      </c>
      <c r="M129" s="86" t="s">
        <v>74</v>
      </c>
      <c r="N129" s="86"/>
      <c r="O129" s="86"/>
      <c r="P129" s="105">
        <v>7</v>
      </c>
      <c r="Q129" s="105"/>
    </row>
    <row r="130" spans="1:17" ht="21.75" customHeight="1" x14ac:dyDescent="0.2">
      <c r="A130" s="22">
        <v>10</v>
      </c>
      <c r="B130" s="23"/>
      <c r="C130" s="15">
        <v>1315031</v>
      </c>
      <c r="D130" s="162" t="s">
        <v>88</v>
      </c>
      <c r="E130" s="162"/>
      <c r="F130" s="162"/>
      <c r="G130" s="162"/>
      <c r="H130" s="162"/>
      <c r="I130" s="162"/>
      <c r="J130" s="162"/>
      <c r="K130" s="162"/>
      <c r="L130" s="24" t="s">
        <v>89</v>
      </c>
      <c r="M130" s="86" t="s">
        <v>74</v>
      </c>
      <c r="N130" s="86"/>
      <c r="O130" s="86"/>
      <c r="P130" s="237">
        <v>4.3899999999999997</v>
      </c>
      <c r="Q130" s="237"/>
    </row>
    <row r="131" spans="1:17" ht="21.75" customHeight="1" x14ac:dyDescent="0.2">
      <c r="A131" s="22">
        <v>11</v>
      </c>
      <c r="B131" s="23"/>
      <c r="C131" s="15">
        <v>1315031</v>
      </c>
      <c r="D131" s="106" t="s">
        <v>90</v>
      </c>
      <c r="E131" s="106"/>
      <c r="F131" s="106"/>
      <c r="G131" s="106"/>
      <c r="H131" s="106"/>
      <c r="I131" s="106"/>
      <c r="J131" s="106"/>
      <c r="K131" s="106"/>
      <c r="L131" s="24" t="s">
        <v>89</v>
      </c>
      <c r="M131" s="86" t="s">
        <v>74</v>
      </c>
      <c r="N131" s="86"/>
      <c r="O131" s="86"/>
      <c r="P131" s="217">
        <v>36.700000000000003</v>
      </c>
      <c r="Q131" s="217"/>
    </row>
    <row r="132" spans="1:17" ht="21.75" customHeight="1" x14ac:dyDescent="0.2">
      <c r="A132" s="22">
        <v>12</v>
      </c>
      <c r="B132" s="23"/>
      <c r="C132" s="15">
        <v>1315031</v>
      </c>
      <c r="D132" s="106" t="s">
        <v>91</v>
      </c>
      <c r="E132" s="106"/>
      <c r="F132" s="106"/>
      <c r="G132" s="106"/>
      <c r="H132" s="106"/>
      <c r="I132" s="106"/>
      <c r="J132" s="106"/>
      <c r="K132" s="106"/>
      <c r="L132" s="24" t="s">
        <v>89</v>
      </c>
      <c r="M132" s="86" t="s">
        <v>74</v>
      </c>
      <c r="N132" s="86"/>
      <c r="O132" s="86"/>
      <c r="P132" s="237">
        <v>5.86</v>
      </c>
      <c r="Q132" s="237"/>
    </row>
    <row r="133" spans="1:17" ht="11.25" customHeight="1" x14ac:dyDescent="0.2">
      <c r="A133" s="125">
        <v>2</v>
      </c>
      <c r="B133" s="125"/>
      <c r="C133" s="13">
        <v>1315031</v>
      </c>
      <c r="D133" s="143" t="s">
        <v>158</v>
      </c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</row>
    <row r="134" spans="1:17" ht="11.25" customHeight="1" x14ac:dyDescent="0.2">
      <c r="A134" s="94" t="s">
        <v>54</v>
      </c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</row>
    <row r="135" spans="1:17" ht="11.25" customHeight="1" x14ac:dyDescent="0.2">
      <c r="A135" s="22">
        <v>1</v>
      </c>
      <c r="B135" s="23"/>
      <c r="C135" s="15">
        <v>1315031</v>
      </c>
      <c r="D135" s="106" t="s">
        <v>92</v>
      </c>
      <c r="E135" s="106"/>
      <c r="F135" s="106"/>
      <c r="G135" s="106"/>
      <c r="H135" s="106"/>
      <c r="I135" s="106"/>
      <c r="J135" s="106"/>
      <c r="K135" s="106"/>
      <c r="L135" s="24" t="s">
        <v>58</v>
      </c>
      <c r="M135" s="86" t="s">
        <v>56</v>
      </c>
      <c r="N135" s="86"/>
      <c r="O135" s="86"/>
      <c r="P135" s="105">
        <v>1461.941</v>
      </c>
      <c r="Q135" s="105"/>
    </row>
    <row r="136" spans="1:17" ht="11.25" customHeight="1" x14ac:dyDescent="0.2">
      <c r="A136" s="94" t="s">
        <v>67</v>
      </c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</row>
    <row r="137" spans="1:17" ht="11.25" customHeight="1" x14ac:dyDescent="0.2">
      <c r="A137" s="22">
        <v>1</v>
      </c>
      <c r="B137" s="23"/>
      <c r="C137" s="15">
        <v>1315031</v>
      </c>
      <c r="D137" s="106" t="s">
        <v>93</v>
      </c>
      <c r="E137" s="106"/>
      <c r="F137" s="106"/>
      <c r="G137" s="106"/>
      <c r="H137" s="106"/>
      <c r="I137" s="106"/>
      <c r="J137" s="106"/>
      <c r="K137" s="106"/>
      <c r="L137" s="24" t="s">
        <v>55</v>
      </c>
      <c r="M137" s="86" t="s">
        <v>56</v>
      </c>
      <c r="N137" s="86"/>
      <c r="O137" s="86"/>
      <c r="P137" s="105">
        <v>7</v>
      </c>
      <c r="Q137" s="105"/>
    </row>
    <row r="138" spans="1:17" ht="11.25" customHeight="1" x14ac:dyDescent="0.2">
      <c r="A138" s="22">
        <v>2</v>
      </c>
      <c r="B138" s="23"/>
      <c r="C138" s="15">
        <v>1315031</v>
      </c>
      <c r="D138" s="106" t="s">
        <v>94</v>
      </c>
      <c r="E138" s="106"/>
      <c r="F138" s="106"/>
      <c r="G138" s="106"/>
      <c r="H138" s="106"/>
      <c r="I138" s="106"/>
      <c r="J138" s="106"/>
      <c r="K138" s="106"/>
      <c r="L138" s="24" t="s">
        <v>95</v>
      </c>
      <c r="M138" s="86" t="s">
        <v>56</v>
      </c>
      <c r="N138" s="86"/>
      <c r="O138" s="86"/>
      <c r="P138" s="105">
        <v>186.6</v>
      </c>
      <c r="Q138" s="105"/>
    </row>
    <row r="139" spans="1:17" ht="11.25" customHeight="1" x14ac:dyDescent="0.2">
      <c r="A139" s="94" t="s">
        <v>72</v>
      </c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</row>
    <row r="140" spans="1:17" ht="11.25" customHeight="1" x14ac:dyDescent="0.2">
      <c r="A140" s="22">
        <v>1</v>
      </c>
      <c r="B140" s="23"/>
      <c r="C140" s="15">
        <v>1315031</v>
      </c>
      <c r="D140" s="106" t="s">
        <v>96</v>
      </c>
      <c r="E140" s="106"/>
      <c r="F140" s="106"/>
      <c r="G140" s="106"/>
      <c r="H140" s="106"/>
      <c r="I140" s="106"/>
      <c r="J140" s="106"/>
      <c r="K140" s="106"/>
      <c r="L140" s="24" t="s">
        <v>58</v>
      </c>
      <c r="M140" s="86" t="s">
        <v>74</v>
      </c>
      <c r="N140" s="86"/>
      <c r="O140" s="86"/>
      <c r="P140" s="105">
        <v>208.84899999999999</v>
      </c>
      <c r="Q140" s="105"/>
    </row>
    <row r="141" spans="1:17" ht="11.25" customHeight="1" x14ac:dyDescent="0.2">
      <c r="A141" s="22">
        <v>2</v>
      </c>
      <c r="B141" s="23"/>
      <c r="C141" s="15">
        <v>1315031</v>
      </c>
      <c r="D141" s="106" t="s">
        <v>97</v>
      </c>
      <c r="E141" s="106"/>
      <c r="F141" s="106"/>
      <c r="G141" s="106"/>
      <c r="H141" s="106"/>
      <c r="I141" s="106"/>
      <c r="J141" s="106"/>
      <c r="K141" s="106"/>
      <c r="L141" s="24" t="s">
        <v>58</v>
      </c>
      <c r="M141" s="86" t="s">
        <v>74</v>
      </c>
      <c r="N141" s="86"/>
      <c r="O141" s="86"/>
      <c r="P141" s="105">
        <v>7.835</v>
      </c>
      <c r="Q141" s="105"/>
    </row>
    <row r="142" spans="1:17" ht="11.25" customHeight="1" x14ac:dyDescent="0.2">
      <c r="A142" s="94" t="s">
        <v>85</v>
      </c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</row>
    <row r="143" spans="1:17" ht="21.75" customHeight="1" x14ac:dyDescent="0.2">
      <c r="A143" s="22">
        <v>1</v>
      </c>
      <c r="B143" s="23"/>
      <c r="C143" s="15">
        <v>1315031</v>
      </c>
      <c r="D143" s="106" t="s">
        <v>98</v>
      </c>
      <c r="E143" s="106"/>
      <c r="F143" s="106"/>
      <c r="G143" s="106"/>
      <c r="H143" s="106"/>
      <c r="I143" s="106"/>
      <c r="J143" s="106"/>
      <c r="K143" s="106"/>
      <c r="L143" s="24" t="s">
        <v>58</v>
      </c>
      <c r="M143" s="86" t="s">
        <v>74</v>
      </c>
      <c r="N143" s="86"/>
      <c r="O143" s="86"/>
      <c r="P143" s="105">
        <v>0.6</v>
      </c>
      <c r="Q143" s="105"/>
    </row>
    <row r="144" spans="1:17" s="44" customFormat="1" ht="19.5" customHeight="1" x14ac:dyDescent="0.2">
      <c r="A144" s="53"/>
      <c r="B144" s="54">
        <v>3</v>
      </c>
      <c r="C144" s="51">
        <v>1315031</v>
      </c>
      <c r="D144" s="108" t="s">
        <v>41</v>
      </c>
      <c r="E144" s="109"/>
      <c r="F144" s="109"/>
      <c r="G144" s="109"/>
      <c r="H144" s="109"/>
      <c r="I144" s="109"/>
      <c r="J144" s="109"/>
      <c r="K144" s="109"/>
      <c r="L144" s="55"/>
      <c r="M144" s="55"/>
      <c r="N144" s="55"/>
      <c r="O144" s="110"/>
      <c r="P144" s="110"/>
      <c r="Q144" s="56"/>
    </row>
    <row r="145" spans="1:19" s="62" customFormat="1" ht="11.25" customHeight="1" x14ac:dyDescent="0.2">
      <c r="A145" s="218">
        <v>1</v>
      </c>
      <c r="B145" s="219"/>
      <c r="C145" s="63">
        <v>1315031</v>
      </c>
      <c r="D145" s="186" t="s">
        <v>150</v>
      </c>
      <c r="E145" s="162"/>
      <c r="F145" s="162"/>
      <c r="G145" s="162"/>
      <c r="H145" s="162"/>
      <c r="I145" s="162"/>
      <c r="J145" s="162"/>
      <c r="K145" s="162"/>
      <c r="L145" s="220" t="s">
        <v>151</v>
      </c>
      <c r="M145" s="221" t="s">
        <v>56</v>
      </c>
      <c r="N145" s="221"/>
      <c r="O145" s="221"/>
      <c r="P145" s="217">
        <f>P56</f>
        <v>1817.6</v>
      </c>
      <c r="Q145" s="217"/>
    </row>
    <row r="146" spans="1:19" s="62" customFormat="1" ht="11.25" customHeight="1" x14ac:dyDescent="0.2">
      <c r="A146" s="107" t="s">
        <v>67</v>
      </c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</row>
    <row r="147" spans="1:19" s="62" customFormat="1" ht="11.25" customHeight="1" x14ac:dyDescent="0.2">
      <c r="A147" s="222">
        <v>1</v>
      </c>
      <c r="B147" s="219"/>
      <c r="C147" s="63">
        <v>1315031</v>
      </c>
      <c r="D147" s="186" t="s">
        <v>152</v>
      </c>
      <c r="E147" s="223"/>
      <c r="F147" s="223"/>
      <c r="G147" s="223"/>
      <c r="H147" s="223"/>
      <c r="I147" s="223"/>
      <c r="J147" s="223"/>
      <c r="K147" s="224"/>
      <c r="L147" s="220" t="s">
        <v>55</v>
      </c>
      <c r="M147" s="221" t="s">
        <v>56</v>
      </c>
      <c r="N147" s="221"/>
      <c r="O147" s="221"/>
      <c r="P147" s="225">
        <f>61+2+6+5</f>
        <v>74</v>
      </c>
      <c r="Q147" s="226"/>
    </row>
    <row r="148" spans="1:19" s="62" customFormat="1" ht="11.25" customHeight="1" x14ac:dyDescent="0.2">
      <c r="A148" s="107" t="s">
        <v>72</v>
      </c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</row>
    <row r="149" spans="1:19" s="62" customFormat="1" ht="11.25" customHeight="1" x14ac:dyDescent="0.2">
      <c r="A149" s="227">
        <v>1</v>
      </c>
      <c r="B149" s="228"/>
      <c r="C149" s="229">
        <v>1315031</v>
      </c>
      <c r="D149" s="230" t="s">
        <v>153</v>
      </c>
      <c r="E149" s="231"/>
      <c r="F149" s="231"/>
      <c r="G149" s="231"/>
      <c r="H149" s="231"/>
      <c r="I149" s="231"/>
      <c r="J149" s="231"/>
      <c r="K149" s="232"/>
      <c r="L149" s="233" t="s">
        <v>151</v>
      </c>
      <c r="M149" s="221" t="s">
        <v>74</v>
      </c>
      <c r="N149" s="221"/>
      <c r="O149" s="221"/>
      <c r="P149" s="234">
        <f>P145/P147</f>
        <v>24.56216216216216</v>
      </c>
      <c r="Q149" s="235"/>
    </row>
    <row r="150" spans="1:19" s="44" customFormat="1" ht="13.5" customHeight="1" x14ac:dyDescent="0.2">
      <c r="A150" s="76" t="s">
        <v>85</v>
      </c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</row>
    <row r="151" spans="1:19" ht="22.5" customHeight="1" x14ac:dyDescent="0.2">
      <c r="A151" s="33">
        <v>1</v>
      </c>
      <c r="B151" s="34"/>
      <c r="C151" s="35">
        <v>1315031</v>
      </c>
      <c r="D151" s="83" t="s">
        <v>128</v>
      </c>
      <c r="E151" s="84"/>
      <c r="F151" s="84"/>
      <c r="G151" s="84"/>
      <c r="H151" s="84"/>
      <c r="I151" s="84"/>
      <c r="J151" s="84"/>
      <c r="K151" s="85"/>
      <c r="L151" s="31" t="s">
        <v>151</v>
      </c>
      <c r="M151" s="86" t="s">
        <v>74</v>
      </c>
      <c r="N151" s="86"/>
      <c r="O151" s="86"/>
      <c r="P151" s="216"/>
      <c r="Q151" s="216"/>
    </row>
    <row r="152" spans="1:19" ht="20.25" customHeight="1" x14ac:dyDescent="0.2">
      <c r="A152" s="33"/>
      <c r="B152" s="36">
        <v>4</v>
      </c>
      <c r="C152" s="37">
        <v>1315031</v>
      </c>
      <c r="D152" s="87" t="s">
        <v>154</v>
      </c>
      <c r="E152" s="88"/>
      <c r="F152" s="88"/>
      <c r="G152" s="88"/>
      <c r="H152" s="88"/>
      <c r="I152" s="88"/>
      <c r="J152" s="88"/>
      <c r="K152" s="89"/>
      <c r="L152" s="32"/>
      <c r="M152" s="90"/>
      <c r="N152" s="90"/>
      <c r="O152" s="90"/>
      <c r="P152" s="91"/>
      <c r="Q152" s="91"/>
    </row>
    <row r="153" spans="1:19" ht="12.75" customHeight="1" x14ac:dyDescent="0.2">
      <c r="A153" s="94" t="s">
        <v>54</v>
      </c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</row>
    <row r="154" spans="1:19" s="44" customFormat="1" ht="14.25" customHeight="1" x14ac:dyDescent="0.2">
      <c r="A154" s="59">
        <v>1</v>
      </c>
      <c r="B154" s="48"/>
      <c r="C154" s="42">
        <v>1315031</v>
      </c>
      <c r="D154" s="95" t="s">
        <v>155</v>
      </c>
      <c r="E154" s="95"/>
      <c r="F154" s="95"/>
      <c r="G154" s="95"/>
      <c r="H154" s="95"/>
      <c r="I154" s="95"/>
      <c r="J154" s="95"/>
      <c r="K154" s="95"/>
      <c r="L154" s="58" t="s">
        <v>151</v>
      </c>
      <c r="M154" s="80" t="s">
        <v>56</v>
      </c>
      <c r="N154" s="80"/>
      <c r="O154" s="80"/>
      <c r="P154" s="96">
        <f>P55</f>
        <v>22856.922999999999</v>
      </c>
      <c r="Q154" s="97"/>
      <c r="S154" s="60">
        <f>P154+P145</f>
        <v>24674.522999999997</v>
      </c>
    </row>
    <row r="155" spans="1:19" s="44" customFormat="1" ht="14.25" customHeight="1" x14ac:dyDescent="0.2">
      <c r="A155" s="59">
        <v>2</v>
      </c>
      <c r="B155" s="48"/>
      <c r="C155" s="42">
        <v>1315031</v>
      </c>
      <c r="D155" s="95" t="s">
        <v>156</v>
      </c>
      <c r="E155" s="95"/>
      <c r="F155" s="95"/>
      <c r="G155" s="95"/>
      <c r="H155" s="95"/>
      <c r="I155" s="95"/>
      <c r="J155" s="95"/>
      <c r="K155" s="95"/>
      <c r="L155" s="58" t="s">
        <v>55</v>
      </c>
      <c r="M155" s="80" t="s">
        <v>56</v>
      </c>
      <c r="N155" s="80"/>
      <c r="O155" s="80"/>
      <c r="P155" s="96">
        <f>16+10+5</f>
        <v>31</v>
      </c>
      <c r="Q155" s="96"/>
    </row>
    <row r="156" spans="1:19" s="44" customFormat="1" ht="11.25" customHeight="1" x14ac:dyDescent="0.2">
      <c r="A156" s="76" t="s">
        <v>67</v>
      </c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</row>
    <row r="157" spans="1:19" s="44" customFormat="1" ht="15.75" customHeight="1" x14ac:dyDescent="0.2">
      <c r="A157" s="46">
        <v>1</v>
      </c>
      <c r="B157" s="48"/>
      <c r="C157" s="42">
        <v>1315031</v>
      </c>
      <c r="D157" s="77" t="s">
        <v>131</v>
      </c>
      <c r="E157" s="78"/>
      <c r="F157" s="78"/>
      <c r="G157" s="78"/>
      <c r="H157" s="78"/>
      <c r="I157" s="78"/>
      <c r="J157" s="78"/>
      <c r="K157" s="79"/>
      <c r="L157" s="47" t="s">
        <v>55</v>
      </c>
      <c r="M157" s="80" t="s">
        <v>56</v>
      </c>
      <c r="N157" s="80"/>
      <c r="O157" s="80"/>
      <c r="P157" s="81">
        <v>12</v>
      </c>
      <c r="Q157" s="82"/>
    </row>
    <row r="158" spans="1:19" s="44" customFormat="1" ht="11.25" customHeight="1" x14ac:dyDescent="0.2">
      <c r="A158" s="76" t="s">
        <v>72</v>
      </c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</row>
    <row r="159" spans="1:19" s="44" customFormat="1" ht="15" customHeight="1" x14ac:dyDescent="0.2">
      <c r="A159" s="46">
        <v>1</v>
      </c>
      <c r="B159" s="48"/>
      <c r="C159" s="42">
        <v>1315031</v>
      </c>
      <c r="D159" s="77" t="s">
        <v>132</v>
      </c>
      <c r="E159" s="78"/>
      <c r="F159" s="78"/>
      <c r="G159" s="78"/>
      <c r="H159" s="78"/>
      <c r="I159" s="78"/>
      <c r="J159" s="78"/>
      <c r="K159" s="79"/>
      <c r="L159" s="58" t="s">
        <v>151</v>
      </c>
      <c r="M159" s="80" t="s">
        <v>74</v>
      </c>
      <c r="N159" s="80"/>
      <c r="O159" s="80"/>
      <c r="P159" s="92">
        <f>P154/P155</f>
        <v>737.32009677419353</v>
      </c>
      <c r="Q159" s="93"/>
    </row>
    <row r="160" spans="1:19" ht="13.5" customHeight="1" x14ac:dyDescent="0.2">
      <c r="A160" s="94" t="s">
        <v>85</v>
      </c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</row>
    <row r="161" spans="1:17" s="44" customFormat="1" ht="12.75" customHeight="1" x14ac:dyDescent="0.2">
      <c r="A161" s="40">
        <v>1</v>
      </c>
      <c r="B161" s="41"/>
      <c r="C161" s="42">
        <v>1315031</v>
      </c>
      <c r="D161" s="77" t="s">
        <v>133</v>
      </c>
      <c r="E161" s="78"/>
      <c r="F161" s="78"/>
      <c r="G161" s="78"/>
      <c r="H161" s="78"/>
      <c r="I161" s="78"/>
      <c r="J161" s="78"/>
      <c r="K161" s="79"/>
      <c r="L161" s="43" t="s">
        <v>89</v>
      </c>
      <c r="M161" s="80" t="s">
        <v>74</v>
      </c>
      <c r="N161" s="80"/>
      <c r="O161" s="80"/>
      <c r="P161" s="92">
        <v>43.75</v>
      </c>
      <c r="Q161" s="93"/>
    </row>
    <row r="162" spans="1:17" ht="21.75" customHeight="1" x14ac:dyDescent="0.2">
      <c r="A162" s="138"/>
      <c r="B162" s="139"/>
      <c r="C162" s="13">
        <v>1315032</v>
      </c>
      <c r="D162" s="140" t="s">
        <v>48</v>
      </c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2"/>
    </row>
    <row r="163" spans="1:17" ht="11.25" customHeight="1" x14ac:dyDescent="0.2">
      <c r="A163" s="94" t="s">
        <v>54</v>
      </c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</row>
    <row r="164" spans="1:17" ht="21.75" customHeight="1" x14ac:dyDescent="0.2">
      <c r="A164" s="22">
        <v>1</v>
      </c>
      <c r="B164" s="23"/>
      <c r="C164" s="15">
        <v>1315032</v>
      </c>
      <c r="D164" s="106" t="s">
        <v>99</v>
      </c>
      <c r="E164" s="106"/>
      <c r="F164" s="106"/>
      <c r="G164" s="106"/>
      <c r="H164" s="106"/>
      <c r="I164" s="106"/>
      <c r="J164" s="106"/>
      <c r="K164" s="106"/>
      <c r="L164" s="24" t="s">
        <v>55</v>
      </c>
      <c r="M164" s="86" t="s">
        <v>56</v>
      </c>
      <c r="N164" s="86"/>
      <c r="O164" s="86"/>
      <c r="P164" s="105">
        <v>2</v>
      </c>
      <c r="Q164" s="105"/>
    </row>
    <row r="165" spans="1:17" ht="21.75" customHeight="1" x14ac:dyDescent="0.2">
      <c r="A165" s="22">
        <v>2</v>
      </c>
      <c r="B165" s="23"/>
      <c r="C165" s="15">
        <v>1315032</v>
      </c>
      <c r="D165" s="106" t="s">
        <v>100</v>
      </c>
      <c r="E165" s="106"/>
      <c r="F165" s="106"/>
      <c r="G165" s="106"/>
      <c r="H165" s="106"/>
      <c r="I165" s="106"/>
      <c r="J165" s="106"/>
      <c r="K165" s="106"/>
      <c r="L165" s="24" t="s">
        <v>58</v>
      </c>
      <c r="M165" s="86" t="s">
        <v>56</v>
      </c>
      <c r="N165" s="86"/>
      <c r="O165" s="86"/>
      <c r="P165" s="105">
        <v>2736.5120000000002</v>
      </c>
      <c r="Q165" s="105"/>
    </row>
    <row r="166" spans="1:17" ht="11.25" customHeight="1" x14ac:dyDescent="0.2">
      <c r="A166" s="22">
        <v>3</v>
      </c>
      <c r="B166" s="23"/>
      <c r="C166" s="15">
        <v>1315032</v>
      </c>
      <c r="D166" s="106" t="s">
        <v>101</v>
      </c>
      <c r="E166" s="106"/>
      <c r="F166" s="106"/>
      <c r="G166" s="106"/>
      <c r="H166" s="106"/>
      <c r="I166" s="106"/>
      <c r="J166" s="106"/>
      <c r="K166" s="106"/>
      <c r="L166" s="24" t="s">
        <v>102</v>
      </c>
      <c r="M166" s="86" t="s">
        <v>56</v>
      </c>
      <c r="N166" s="86"/>
      <c r="O166" s="86"/>
      <c r="P166" s="116"/>
      <c r="Q166" s="116"/>
    </row>
    <row r="167" spans="1:17" ht="21.75" customHeight="1" x14ac:dyDescent="0.2">
      <c r="A167" s="22">
        <v>4</v>
      </c>
      <c r="B167" s="23"/>
      <c r="C167" s="15">
        <v>1315032</v>
      </c>
      <c r="D167" s="106" t="s">
        <v>103</v>
      </c>
      <c r="E167" s="106"/>
      <c r="F167" s="106"/>
      <c r="G167" s="106"/>
      <c r="H167" s="106"/>
      <c r="I167" s="106"/>
      <c r="J167" s="106"/>
      <c r="K167" s="106"/>
      <c r="L167" s="24" t="s">
        <v>58</v>
      </c>
      <c r="M167" s="86" t="s">
        <v>56</v>
      </c>
      <c r="N167" s="86"/>
      <c r="O167" s="86"/>
      <c r="P167" s="105">
        <v>1805.279</v>
      </c>
      <c r="Q167" s="105"/>
    </row>
    <row r="168" spans="1:17" ht="32.25" customHeight="1" x14ac:dyDescent="0.2">
      <c r="A168" s="22">
        <v>5</v>
      </c>
      <c r="B168" s="23"/>
      <c r="C168" s="15">
        <v>1315032</v>
      </c>
      <c r="D168" s="106" t="s">
        <v>104</v>
      </c>
      <c r="E168" s="106"/>
      <c r="F168" s="106"/>
      <c r="G168" s="106"/>
      <c r="H168" s="106"/>
      <c r="I168" s="106"/>
      <c r="J168" s="106"/>
      <c r="K168" s="106"/>
      <c r="L168" s="24" t="s">
        <v>61</v>
      </c>
      <c r="M168" s="86" t="s">
        <v>62</v>
      </c>
      <c r="N168" s="86"/>
      <c r="O168" s="86"/>
      <c r="P168" s="105">
        <v>39.75</v>
      </c>
      <c r="Q168" s="105"/>
    </row>
    <row r="169" spans="1:17" ht="11.25" customHeight="1" x14ac:dyDescent="0.2">
      <c r="A169" s="22">
        <v>6</v>
      </c>
      <c r="B169" s="23"/>
      <c r="C169" s="15">
        <v>1315032</v>
      </c>
      <c r="D169" s="106" t="s">
        <v>105</v>
      </c>
      <c r="E169" s="106"/>
      <c r="F169" s="106"/>
      <c r="G169" s="106"/>
      <c r="H169" s="106"/>
      <c r="I169" s="106"/>
      <c r="J169" s="106"/>
      <c r="K169" s="106"/>
      <c r="L169" s="24" t="s">
        <v>61</v>
      </c>
      <c r="M169" s="86" t="s">
        <v>62</v>
      </c>
      <c r="N169" s="86"/>
      <c r="O169" s="86"/>
      <c r="P169" s="105">
        <v>31.75</v>
      </c>
      <c r="Q169" s="105"/>
    </row>
    <row r="170" spans="1:17" ht="11.25" customHeight="1" x14ac:dyDescent="0.2">
      <c r="A170" s="94" t="s">
        <v>67</v>
      </c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</row>
    <row r="171" spans="1:17" ht="21.75" customHeight="1" x14ac:dyDescent="0.2">
      <c r="A171" s="22">
        <v>1</v>
      </c>
      <c r="B171" s="23"/>
      <c r="C171" s="15">
        <v>1315032</v>
      </c>
      <c r="D171" s="135" t="s">
        <v>187</v>
      </c>
      <c r="E171" s="106"/>
      <c r="F171" s="106"/>
      <c r="G171" s="106"/>
      <c r="H171" s="106"/>
      <c r="I171" s="106"/>
      <c r="J171" s="106"/>
      <c r="K171" s="106"/>
      <c r="L171" s="24" t="s">
        <v>68</v>
      </c>
      <c r="M171" s="86" t="s">
        <v>56</v>
      </c>
      <c r="N171" s="86"/>
      <c r="O171" s="86"/>
      <c r="P171" s="105">
        <v>752</v>
      </c>
      <c r="Q171" s="105"/>
    </row>
    <row r="172" spans="1:17" ht="32.25" customHeight="1" x14ac:dyDescent="0.2">
      <c r="A172" s="22">
        <v>2</v>
      </c>
      <c r="B172" s="23"/>
      <c r="C172" s="15">
        <v>1315032</v>
      </c>
      <c r="D172" s="135" t="s">
        <v>188</v>
      </c>
      <c r="E172" s="106"/>
      <c r="F172" s="106"/>
      <c r="G172" s="106"/>
      <c r="H172" s="106"/>
      <c r="I172" s="106"/>
      <c r="J172" s="106"/>
      <c r="K172" s="106"/>
      <c r="L172" s="24" t="s">
        <v>68</v>
      </c>
      <c r="M172" s="86" t="s">
        <v>56</v>
      </c>
      <c r="N172" s="86"/>
      <c r="O172" s="86"/>
      <c r="P172" s="105">
        <v>752</v>
      </c>
      <c r="Q172" s="105"/>
    </row>
    <row r="173" spans="1:17" ht="11.25" customHeight="1" x14ac:dyDescent="0.2">
      <c r="A173" s="94" t="s">
        <v>72</v>
      </c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</row>
    <row r="174" spans="1:17" ht="32.25" customHeight="1" x14ac:dyDescent="0.2">
      <c r="A174" s="22">
        <v>1</v>
      </c>
      <c r="B174" s="23"/>
      <c r="C174" s="15">
        <v>1315032</v>
      </c>
      <c r="D174" s="135" t="s">
        <v>189</v>
      </c>
      <c r="E174" s="106"/>
      <c r="F174" s="106"/>
      <c r="G174" s="106"/>
      <c r="H174" s="106"/>
      <c r="I174" s="106"/>
      <c r="J174" s="106"/>
      <c r="K174" s="106"/>
      <c r="L174" s="24" t="s">
        <v>73</v>
      </c>
      <c r="M174" s="86" t="s">
        <v>74</v>
      </c>
      <c r="N174" s="86"/>
      <c r="O174" s="86"/>
      <c r="P174" s="105">
        <v>1368256</v>
      </c>
      <c r="Q174" s="105"/>
    </row>
    <row r="175" spans="1:17" ht="32.25" customHeight="1" x14ac:dyDescent="0.2">
      <c r="A175" s="22">
        <v>2</v>
      </c>
      <c r="B175" s="23"/>
      <c r="C175" s="15">
        <v>1315032</v>
      </c>
      <c r="D175" s="135" t="s">
        <v>190</v>
      </c>
      <c r="E175" s="106"/>
      <c r="F175" s="106"/>
      <c r="G175" s="106"/>
      <c r="H175" s="106"/>
      <c r="I175" s="106"/>
      <c r="J175" s="106"/>
      <c r="K175" s="106"/>
      <c r="L175" s="24" t="s">
        <v>73</v>
      </c>
      <c r="M175" s="86" t="s">
        <v>74</v>
      </c>
      <c r="N175" s="86"/>
      <c r="O175" s="86"/>
      <c r="P175" s="105">
        <v>3784.65</v>
      </c>
      <c r="Q175" s="105"/>
    </row>
    <row r="176" spans="1:17" ht="11.25" customHeight="1" x14ac:dyDescent="0.2">
      <c r="A176" s="94" t="s">
        <v>85</v>
      </c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</row>
    <row r="177" spans="1:17" ht="21.75" customHeight="1" x14ac:dyDescent="0.2">
      <c r="A177" s="22">
        <v>1</v>
      </c>
      <c r="B177" s="23"/>
      <c r="C177" s="15">
        <v>1315032</v>
      </c>
      <c r="D177" s="135" t="s">
        <v>191</v>
      </c>
      <c r="E177" s="106"/>
      <c r="F177" s="106"/>
      <c r="G177" s="106"/>
      <c r="H177" s="106"/>
      <c r="I177" s="106"/>
      <c r="J177" s="106"/>
      <c r="K177" s="106"/>
      <c r="L177" s="24" t="s">
        <v>68</v>
      </c>
      <c r="M177" s="86" t="s">
        <v>74</v>
      </c>
      <c r="N177" s="86"/>
      <c r="O177" s="86"/>
      <c r="P177" s="105">
        <v>2</v>
      </c>
      <c r="Q177" s="105"/>
    </row>
    <row r="178" spans="1:17" ht="32.25" customHeight="1" x14ac:dyDescent="0.2">
      <c r="A178" s="22">
        <v>2</v>
      </c>
      <c r="B178" s="23"/>
      <c r="C178" s="15">
        <v>1315032</v>
      </c>
      <c r="D178" s="106" t="s">
        <v>106</v>
      </c>
      <c r="E178" s="106"/>
      <c r="F178" s="106"/>
      <c r="G178" s="106"/>
      <c r="H178" s="106"/>
      <c r="I178" s="106"/>
      <c r="J178" s="106"/>
      <c r="K178" s="106"/>
      <c r="L178" s="24" t="s">
        <v>68</v>
      </c>
      <c r="M178" s="86" t="s">
        <v>74</v>
      </c>
      <c r="N178" s="86"/>
      <c r="O178" s="86"/>
      <c r="P178" s="105">
        <v>15</v>
      </c>
      <c r="Q178" s="105"/>
    </row>
    <row r="179" spans="1:17" ht="32.25" customHeight="1" x14ac:dyDescent="0.2">
      <c r="A179" s="22">
        <v>3</v>
      </c>
      <c r="B179" s="23"/>
      <c r="C179" s="15">
        <v>1315032</v>
      </c>
      <c r="D179" s="135" t="s">
        <v>192</v>
      </c>
      <c r="E179" s="106"/>
      <c r="F179" s="106"/>
      <c r="G179" s="106"/>
      <c r="H179" s="106"/>
      <c r="I179" s="106"/>
      <c r="J179" s="106"/>
      <c r="K179" s="106"/>
      <c r="L179" s="24" t="s">
        <v>68</v>
      </c>
      <c r="M179" s="86" t="s">
        <v>74</v>
      </c>
      <c r="N179" s="86"/>
      <c r="O179" s="86"/>
      <c r="P179" s="105">
        <v>752</v>
      </c>
      <c r="Q179" s="105"/>
    </row>
    <row r="180" spans="1:17" ht="21.75" customHeight="1" x14ac:dyDescent="0.2">
      <c r="A180" s="22">
        <v>4</v>
      </c>
      <c r="B180" s="23"/>
      <c r="C180" s="15">
        <v>1315032</v>
      </c>
      <c r="D180" s="135" t="s">
        <v>193</v>
      </c>
      <c r="E180" s="106"/>
      <c r="F180" s="106"/>
      <c r="G180" s="106"/>
      <c r="H180" s="106"/>
      <c r="I180" s="106"/>
      <c r="J180" s="106"/>
      <c r="K180" s="106"/>
      <c r="L180" s="24" t="s">
        <v>89</v>
      </c>
      <c r="M180" s="86" t="s">
        <v>74</v>
      </c>
      <c r="N180" s="86"/>
      <c r="O180" s="86"/>
      <c r="P180" s="116">
        <v>0</v>
      </c>
      <c r="Q180" s="116"/>
    </row>
    <row r="181" spans="1:17" ht="17.25" customHeight="1" x14ac:dyDescent="0.2">
      <c r="A181" s="136"/>
      <c r="B181" s="136"/>
      <c r="C181" s="21"/>
      <c r="D181" s="137" t="s">
        <v>38</v>
      </c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</row>
    <row r="182" spans="1:17" ht="11.25" customHeight="1" x14ac:dyDescent="0.2">
      <c r="A182" s="125">
        <v>1</v>
      </c>
      <c r="B182" s="125"/>
      <c r="C182" s="13">
        <v>1315033</v>
      </c>
      <c r="D182" s="126" t="s">
        <v>39</v>
      </c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</row>
    <row r="183" spans="1:17" ht="11.25" customHeight="1" x14ac:dyDescent="0.2">
      <c r="A183" s="94" t="s">
        <v>54</v>
      </c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</row>
    <row r="184" spans="1:17" ht="11.25" customHeight="1" x14ac:dyDescent="0.2">
      <c r="A184" s="22">
        <v>1</v>
      </c>
      <c r="B184" s="23"/>
      <c r="C184" s="15">
        <v>1315033</v>
      </c>
      <c r="D184" s="106" t="s">
        <v>107</v>
      </c>
      <c r="E184" s="106"/>
      <c r="F184" s="106"/>
      <c r="G184" s="106"/>
      <c r="H184" s="106"/>
      <c r="I184" s="106"/>
      <c r="J184" s="106"/>
      <c r="K184" s="106"/>
      <c r="L184" s="24" t="s">
        <v>55</v>
      </c>
      <c r="M184" s="86" t="s">
        <v>56</v>
      </c>
      <c r="N184" s="86"/>
      <c r="O184" s="86"/>
      <c r="P184" s="105">
        <v>1</v>
      </c>
      <c r="Q184" s="105"/>
    </row>
    <row r="185" spans="1:17" ht="11.25" customHeight="1" x14ac:dyDescent="0.2">
      <c r="A185" s="22">
        <v>2</v>
      </c>
      <c r="B185" s="23"/>
      <c r="C185" s="15">
        <v>1315033</v>
      </c>
      <c r="D185" s="106" t="s">
        <v>108</v>
      </c>
      <c r="E185" s="106"/>
      <c r="F185" s="106"/>
      <c r="G185" s="106"/>
      <c r="H185" s="106"/>
      <c r="I185" s="106"/>
      <c r="J185" s="106"/>
      <c r="K185" s="106"/>
      <c r="L185" s="24" t="s">
        <v>61</v>
      </c>
      <c r="M185" s="86" t="s">
        <v>62</v>
      </c>
      <c r="N185" s="86"/>
      <c r="O185" s="86"/>
      <c r="P185" s="105">
        <v>59</v>
      </c>
      <c r="Q185" s="105"/>
    </row>
    <row r="186" spans="1:17" ht="11.25" customHeight="1" x14ac:dyDescent="0.2">
      <c r="A186" s="22">
        <v>3</v>
      </c>
      <c r="B186" s="23"/>
      <c r="C186" s="15">
        <v>1315033</v>
      </c>
      <c r="D186" s="106" t="s">
        <v>109</v>
      </c>
      <c r="E186" s="106"/>
      <c r="F186" s="106"/>
      <c r="G186" s="106"/>
      <c r="H186" s="106"/>
      <c r="I186" s="106"/>
      <c r="J186" s="106"/>
      <c r="K186" s="106"/>
      <c r="L186" s="24" t="s">
        <v>68</v>
      </c>
      <c r="M186" s="86" t="s">
        <v>56</v>
      </c>
      <c r="N186" s="86"/>
      <c r="O186" s="86"/>
      <c r="P186" s="105">
        <v>128</v>
      </c>
      <c r="Q186" s="105"/>
    </row>
    <row r="187" spans="1:17" ht="11.25" customHeight="1" x14ac:dyDescent="0.2">
      <c r="A187" s="22">
        <v>4</v>
      </c>
      <c r="B187" s="23"/>
      <c r="C187" s="15">
        <v>1315033</v>
      </c>
      <c r="D187" s="135" t="s">
        <v>160</v>
      </c>
      <c r="E187" s="212"/>
      <c r="F187" s="212"/>
      <c r="G187" s="212"/>
      <c r="H187" s="212"/>
      <c r="I187" s="212"/>
      <c r="J187" s="212"/>
      <c r="K187" s="213"/>
      <c r="L187" s="31" t="s">
        <v>55</v>
      </c>
      <c r="M187" s="86" t="s">
        <v>56</v>
      </c>
      <c r="N187" s="86"/>
      <c r="O187" s="86"/>
      <c r="P187" s="133">
        <v>69</v>
      </c>
      <c r="Q187" s="134"/>
    </row>
    <row r="188" spans="1:17" ht="11.25" customHeight="1" x14ac:dyDescent="0.2">
      <c r="A188" s="22">
        <v>5</v>
      </c>
      <c r="B188" s="23"/>
      <c r="C188" s="15">
        <v>1315033</v>
      </c>
      <c r="D188" s="106" t="s">
        <v>110</v>
      </c>
      <c r="E188" s="106"/>
      <c r="F188" s="106"/>
      <c r="G188" s="106"/>
      <c r="H188" s="106"/>
      <c r="I188" s="106"/>
      <c r="J188" s="106"/>
      <c r="K188" s="106"/>
      <c r="L188" s="24" t="s">
        <v>55</v>
      </c>
      <c r="M188" s="86" t="s">
        <v>56</v>
      </c>
      <c r="N188" s="86"/>
      <c r="O188" s="86"/>
      <c r="P188" s="105">
        <v>58</v>
      </c>
      <c r="Q188" s="105"/>
    </row>
    <row r="189" spans="1:17" ht="11.25" customHeight="1" x14ac:dyDescent="0.2">
      <c r="A189" s="94" t="s">
        <v>67</v>
      </c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</row>
    <row r="190" spans="1:17" ht="11.25" customHeight="1" x14ac:dyDescent="0.2">
      <c r="A190" s="22">
        <v>1</v>
      </c>
      <c r="B190" s="23"/>
      <c r="C190" s="15">
        <v>1315033</v>
      </c>
      <c r="D190" s="106" t="s">
        <v>111</v>
      </c>
      <c r="E190" s="106"/>
      <c r="F190" s="106"/>
      <c r="G190" s="106"/>
      <c r="H190" s="106"/>
      <c r="I190" s="106"/>
      <c r="J190" s="106"/>
      <c r="K190" s="106"/>
      <c r="L190" s="24" t="s">
        <v>55</v>
      </c>
      <c r="M190" s="86" t="s">
        <v>56</v>
      </c>
      <c r="N190" s="86"/>
      <c r="O190" s="86"/>
      <c r="P190" s="105">
        <v>7160</v>
      </c>
      <c r="Q190" s="105"/>
    </row>
    <row r="191" spans="1:17" ht="11.25" customHeight="1" x14ac:dyDescent="0.2">
      <c r="A191" s="22">
        <v>2</v>
      </c>
      <c r="B191" s="23"/>
      <c r="C191" s="15">
        <v>1315033</v>
      </c>
      <c r="D191" s="135" t="s">
        <v>161</v>
      </c>
      <c r="E191" s="106"/>
      <c r="F191" s="106"/>
      <c r="G191" s="106"/>
      <c r="H191" s="106"/>
      <c r="I191" s="106"/>
      <c r="J191" s="106"/>
      <c r="K191" s="106"/>
      <c r="L191" s="31" t="s">
        <v>55</v>
      </c>
      <c r="M191" s="86" t="s">
        <v>56</v>
      </c>
      <c r="N191" s="86"/>
      <c r="O191" s="86"/>
      <c r="P191" s="133">
        <v>2450</v>
      </c>
      <c r="Q191" s="134"/>
    </row>
    <row r="192" spans="1:17" ht="11.25" customHeight="1" x14ac:dyDescent="0.2">
      <c r="A192" s="22">
        <v>3</v>
      </c>
      <c r="B192" s="23"/>
      <c r="C192" s="15">
        <v>1315033</v>
      </c>
      <c r="D192" s="106" t="s">
        <v>112</v>
      </c>
      <c r="E192" s="106"/>
      <c r="F192" s="106"/>
      <c r="G192" s="106"/>
      <c r="H192" s="106"/>
      <c r="I192" s="106"/>
      <c r="J192" s="106"/>
      <c r="K192" s="106"/>
      <c r="L192" s="24" t="s">
        <v>55</v>
      </c>
      <c r="M192" s="86" t="s">
        <v>56</v>
      </c>
      <c r="N192" s="86"/>
      <c r="O192" s="86"/>
      <c r="P192" s="105">
        <v>24020</v>
      </c>
      <c r="Q192" s="105"/>
    </row>
    <row r="193" spans="1:17" ht="11.25" customHeight="1" x14ac:dyDescent="0.2">
      <c r="A193" s="94" t="s">
        <v>72</v>
      </c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</row>
    <row r="194" spans="1:17" ht="11.25" customHeight="1" x14ac:dyDescent="0.2">
      <c r="A194" s="22">
        <v>1</v>
      </c>
      <c r="B194" s="23"/>
      <c r="C194" s="15">
        <v>1315033</v>
      </c>
      <c r="D194" s="106" t="s">
        <v>113</v>
      </c>
      <c r="E194" s="106"/>
      <c r="F194" s="106"/>
      <c r="G194" s="106"/>
      <c r="H194" s="106"/>
      <c r="I194" s="106"/>
      <c r="J194" s="106"/>
      <c r="K194" s="106"/>
      <c r="L194" s="24" t="s">
        <v>73</v>
      </c>
      <c r="M194" s="86" t="s">
        <v>74</v>
      </c>
      <c r="N194" s="86"/>
      <c r="O194" s="86"/>
      <c r="P194" s="105">
        <v>82.55</v>
      </c>
      <c r="Q194" s="105"/>
    </row>
    <row r="195" spans="1:17" ht="11.25" customHeight="1" x14ac:dyDescent="0.2">
      <c r="A195" s="22">
        <v>2</v>
      </c>
      <c r="B195" s="23"/>
      <c r="C195" s="15">
        <v>1315033</v>
      </c>
      <c r="D195" s="135" t="s">
        <v>194</v>
      </c>
      <c r="E195" s="212"/>
      <c r="F195" s="212"/>
      <c r="G195" s="212"/>
      <c r="H195" s="212"/>
      <c r="I195" s="212"/>
      <c r="J195" s="212"/>
      <c r="K195" s="213"/>
      <c r="L195" s="31" t="s">
        <v>162</v>
      </c>
      <c r="M195" s="86" t="s">
        <v>74</v>
      </c>
      <c r="N195" s="86"/>
      <c r="O195" s="86"/>
      <c r="P195" s="133">
        <v>17.141999999999999</v>
      </c>
      <c r="Q195" s="134"/>
    </row>
    <row r="196" spans="1:17" ht="11.25" customHeight="1" x14ac:dyDescent="0.2">
      <c r="A196" s="22">
        <v>3</v>
      </c>
      <c r="B196" s="23"/>
      <c r="C196" s="15">
        <v>1315033</v>
      </c>
      <c r="D196" s="106" t="s">
        <v>114</v>
      </c>
      <c r="E196" s="106"/>
      <c r="F196" s="106"/>
      <c r="G196" s="106"/>
      <c r="H196" s="106"/>
      <c r="I196" s="106"/>
      <c r="J196" s="106"/>
      <c r="K196" s="106"/>
      <c r="L196" s="24" t="s">
        <v>73</v>
      </c>
      <c r="M196" s="86" t="s">
        <v>74</v>
      </c>
      <c r="N196" s="86"/>
      <c r="O196" s="86"/>
      <c r="P196" s="105">
        <v>1049.04</v>
      </c>
      <c r="Q196" s="105"/>
    </row>
    <row r="197" spans="1:17" ht="11.25" customHeight="1" x14ac:dyDescent="0.2">
      <c r="A197" s="94" t="s">
        <v>85</v>
      </c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</row>
    <row r="198" spans="1:17" ht="11.25" customHeight="1" x14ac:dyDescent="0.2">
      <c r="A198" s="22">
        <v>1</v>
      </c>
      <c r="B198" s="23"/>
      <c r="C198" s="15">
        <v>1315033</v>
      </c>
      <c r="D198" s="106" t="s">
        <v>115</v>
      </c>
      <c r="E198" s="106"/>
      <c r="F198" s="106"/>
      <c r="G198" s="106"/>
      <c r="H198" s="106"/>
      <c r="I198" s="106"/>
      <c r="J198" s="106"/>
      <c r="K198" s="106"/>
      <c r="L198" s="24" t="s">
        <v>68</v>
      </c>
      <c r="M198" s="86" t="s">
        <v>74</v>
      </c>
      <c r="N198" s="86"/>
      <c r="O198" s="86"/>
      <c r="P198" s="105">
        <v>1</v>
      </c>
      <c r="Q198" s="105"/>
    </row>
    <row r="199" spans="1:17" ht="11.25" customHeight="1" x14ac:dyDescent="0.2">
      <c r="A199" s="22">
        <v>2</v>
      </c>
      <c r="B199" s="23"/>
      <c r="C199" s="15">
        <v>1315033</v>
      </c>
      <c r="D199" s="106" t="s">
        <v>116</v>
      </c>
      <c r="E199" s="106"/>
      <c r="F199" s="106"/>
      <c r="G199" s="106"/>
      <c r="H199" s="106"/>
      <c r="I199" s="106"/>
      <c r="J199" s="106"/>
      <c r="K199" s="106"/>
      <c r="L199" s="24" t="s">
        <v>68</v>
      </c>
      <c r="M199" s="86" t="s">
        <v>74</v>
      </c>
      <c r="N199" s="86"/>
      <c r="O199" s="86"/>
      <c r="P199" s="105">
        <v>5</v>
      </c>
      <c r="Q199" s="105"/>
    </row>
    <row r="200" spans="1:17" ht="11.25" customHeight="1" x14ac:dyDescent="0.2">
      <c r="A200" s="22">
        <v>3</v>
      </c>
      <c r="B200" s="23"/>
      <c r="C200" s="15">
        <v>1315033</v>
      </c>
      <c r="D200" s="106" t="s">
        <v>117</v>
      </c>
      <c r="E200" s="106"/>
      <c r="F200" s="106"/>
      <c r="G200" s="106"/>
      <c r="H200" s="106"/>
      <c r="I200" s="106"/>
      <c r="J200" s="106"/>
      <c r="K200" s="106"/>
      <c r="L200" s="24" t="s">
        <v>68</v>
      </c>
      <c r="M200" s="86" t="s">
        <v>74</v>
      </c>
      <c r="N200" s="86"/>
      <c r="O200" s="86"/>
      <c r="P200" s="105">
        <v>1</v>
      </c>
      <c r="Q200" s="105"/>
    </row>
    <row r="201" spans="1:17" ht="11.25" customHeight="1" x14ac:dyDescent="0.2">
      <c r="A201" s="22">
        <v>4</v>
      </c>
      <c r="B201" s="23"/>
      <c r="C201" s="15">
        <v>1315033</v>
      </c>
      <c r="D201" s="106" t="s">
        <v>118</v>
      </c>
      <c r="E201" s="106"/>
      <c r="F201" s="106"/>
      <c r="G201" s="106"/>
      <c r="H201" s="106"/>
      <c r="I201" s="106"/>
      <c r="J201" s="106"/>
      <c r="K201" s="106"/>
      <c r="L201" s="24" t="s">
        <v>68</v>
      </c>
      <c r="M201" s="86" t="s">
        <v>74</v>
      </c>
      <c r="N201" s="86"/>
      <c r="O201" s="86"/>
      <c r="P201" s="105">
        <v>37</v>
      </c>
      <c r="Q201" s="105"/>
    </row>
    <row r="202" spans="1:17" ht="11.25" customHeight="1" x14ac:dyDescent="0.2">
      <c r="A202" s="22">
        <v>5</v>
      </c>
      <c r="B202" s="23"/>
      <c r="C202" s="15">
        <v>1315033</v>
      </c>
      <c r="D202" s="106" t="s">
        <v>119</v>
      </c>
      <c r="E202" s="106"/>
      <c r="F202" s="106"/>
      <c r="G202" s="106"/>
      <c r="H202" s="106"/>
      <c r="I202" s="106"/>
      <c r="J202" s="106"/>
      <c r="K202" s="106"/>
      <c r="L202" s="24" t="s">
        <v>68</v>
      </c>
      <c r="M202" s="86" t="s">
        <v>74</v>
      </c>
      <c r="N202" s="86"/>
      <c r="O202" s="86"/>
      <c r="P202" s="105">
        <v>7</v>
      </c>
      <c r="Q202" s="105"/>
    </row>
    <row r="203" spans="1:17" ht="11.25" customHeight="1" x14ac:dyDescent="0.2">
      <c r="A203" s="125">
        <v>2</v>
      </c>
      <c r="B203" s="125"/>
      <c r="C203" s="13">
        <v>1315033</v>
      </c>
      <c r="D203" s="126" t="s">
        <v>40</v>
      </c>
      <c r="E203" s="126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  <c r="P203" s="126"/>
      <c r="Q203" s="126"/>
    </row>
    <row r="204" spans="1:17" ht="11.25" customHeight="1" x14ac:dyDescent="0.2">
      <c r="A204" s="94" t="s">
        <v>54</v>
      </c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</row>
    <row r="205" spans="1:17" s="44" customFormat="1" ht="11.25" customHeight="1" x14ac:dyDescent="0.2">
      <c r="A205" s="53">
        <v>1</v>
      </c>
      <c r="B205" s="57"/>
      <c r="C205" s="51">
        <v>1315033</v>
      </c>
      <c r="D205" s="129" t="s">
        <v>120</v>
      </c>
      <c r="E205" s="129"/>
      <c r="F205" s="129"/>
      <c r="G205" s="129"/>
      <c r="H205" s="129"/>
      <c r="I205" s="129"/>
      <c r="J205" s="129"/>
      <c r="K205" s="129"/>
      <c r="L205" s="61" t="s">
        <v>58</v>
      </c>
      <c r="M205" s="80" t="s">
        <v>56</v>
      </c>
      <c r="N205" s="80"/>
      <c r="O205" s="80"/>
      <c r="P205" s="131">
        <f>P61</f>
        <v>150</v>
      </c>
      <c r="Q205" s="131"/>
    </row>
    <row r="206" spans="1:17" s="44" customFormat="1" ht="11.25" customHeight="1" x14ac:dyDescent="0.2">
      <c r="A206" s="76" t="s">
        <v>67</v>
      </c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</row>
    <row r="207" spans="1:17" s="44" customFormat="1" ht="11.25" customHeight="1" x14ac:dyDescent="0.2">
      <c r="A207" s="53">
        <v>1</v>
      </c>
      <c r="B207" s="57"/>
      <c r="C207" s="51">
        <v>1315033</v>
      </c>
      <c r="D207" s="129" t="s">
        <v>121</v>
      </c>
      <c r="E207" s="129"/>
      <c r="F207" s="129"/>
      <c r="G207" s="129"/>
      <c r="H207" s="129"/>
      <c r="I207" s="129"/>
      <c r="J207" s="129"/>
      <c r="K207" s="129"/>
      <c r="L207" s="61" t="s">
        <v>55</v>
      </c>
      <c r="M207" s="80" t="s">
        <v>56</v>
      </c>
      <c r="N207" s="80"/>
      <c r="O207" s="80"/>
      <c r="P207" s="131">
        <f>1+1</f>
        <v>2</v>
      </c>
      <c r="Q207" s="131"/>
    </row>
    <row r="208" spans="1:17" s="44" customFormat="1" ht="11.25" customHeight="1" x14ac:dyDescent="0.2">
      <c r="A208" s="53">
        <v>2</v>
      </c>
      <c r="B208" s="57"/>
      <c r="C208" s="51">
        <v>1315033</v>
      </c>
      <c r="D208" s="129" t="s">
        <v>122</v>
      </c>
      <c r="E208" s="129"/>
      <c r="F208" s="129"/>
      <c r="G208" s="129"/>
      <c r="H208" s="129"/>
      <c r="I208" s="129"/>
      <c r="J208" s="129"/>
      <c r="K208" s="129"/>
      <c r="L208" s="61" t="s">
        <v>95</v>
      </c>
      <c r="M208" s="80" t="s">
        <v>56</v>
      </c>
      <c r="N208" s="80"/>
      <c r="O208" s="80"/>
      <c r="P208" s="132">
        <f>172</f>
        <v>172</v>
      </c>
      <c r="Q208" s="132"/>
    </row>
    <row r="209" spans="1:17" s="44" customFormat="1" ht="11.25" customHeight="1" x14ac:dyDescent="0.2">
      <c r="A209" s="76" t="s">
        <v>72</v>
      </c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</row>
    <row r="210" spans="1:17" s="44" customFormat="1" ht="11.25" customHeight="1" x14ac:dyDescent="0.2">
      <c r="A210" s="53">
        <v>1</v>
      </c>
      <c r="B210" s="57"/>
      <c r="C210" s="51">
        <v>1315033</v>
      </c>
      <c r="D210" s="129" t="s">
        <v>123</v>
      </c>
      <c r="E210" s="129"/>
      <c r="F210" s="129"/>
      <c r="G210" s="129"/>
      <c r="H210" s="129"/>
      <c r="I210" s="129"/>
      <c r="J210" s="129"/>
      <c r="K210" s="129"/>
      <c r="L210" s="61" t="s">
        <v>73</v>
      </c>
      <c r="M210" s="80" t="s">
        <v>74</v>
      </c>
      <c r="N210" s="80"/>
      <c r="O210" s="80"/>
      <c r="P210" s="131">
        <f>P205/P207</f>
        <v>75</v>
      </c>
      <c r="Q210" s="131"/>
    </row>
    <row r="211" spans="1:17" s="44" customFormat="1" ht="11.25" customHeight="1" x14ac:dyDescent="0.2">
      <c r="A211" s="53">
        <v>2</v>
      </c>
      <c r="B211" s="57"/>
      <c r="C211" s="51">
        <v>1315033</v>
      </c>
      <c r="D211" s="129" t="s">
        <v>124</v>
      </c>
      <c r="E211" s="129"/>
      <c r="F211" s="129"/>
      <c r="G211" s="129"/>
      <c r="H211" s="129"/>
      <c r="I211" s="129"/>
      <c r="J211" s="129"/>
      <c r="K211" s="129"/>
      <c r="L211" s="61" t="s">
        <v>73</v>
      </c>
      <c r="M211" s="80" t="s">
        <v>74</v>
      </c>
      <c r="N211" s="80"/>
      <c r="O211" s="80"/>
      <c r="P211" s="130">
        <f>P205/P208*1000</f>
        <v>872.09302325581393</v>
      </c>
      <c r="Q211" s="130"/>
    </row>
    <row r="212" spans="1:17" s="44" customFormat="1" ht="11.25" customHeight="1" x14ac:dyDescent="0.2">
      <c r="A212" s="76" t="s">
        <v>85</v>
      </c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</row>
    <row r="213" spans="1:17" s="44" customFormat="1" ht="21.75" customHeight="1" x14ac:dyDescent="0.2">
      <c r="A213" s="53">
        <v>1</v>
      </c>
      <c r="B213" s="57"/>
      <c r="C213" s="51">
        <v>1315033</v>
      </c>
      <c r="D213" s="129" t="s">
        <v>98</v>
      </c>
      <c r="E213" s="129"/>
      <c r="F213" s="129"/>
      <c r="G213" s="129"/>
      <c r="H213" s="129"/>
      <c r="I213" s="129"/>
      <c r="J213" s="129"/>
      <c r="K213" s="129"/>
      <c r="L213" s="61" t="s">
        <v>58</v>
      </c>
      <c r="M213" s="80" t="s">
        <v>74</v>
      </c>
      <c r="N213" s="80"/>
      <c r="O213" s="80"/>
      <c r="P213" s="131">
        <v>2.5</v>
      </c>
      <c r="Q213" s="131"/>
    </row>
    <row r="214" spans="1:17" s="44" customFormat="1" ht="11.25" customHeight="1" x14ac:dyDescent="0.2">
      <c r="A214" s="127">
        <v>3</v>
      </c>
      <c r="B214" s="127"/>
      <c r="C214" s="49">
        <v>1315033</v>
      </c>
      <c r="D214" s="128" t="s">
        <v>41</v>
      </c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</row>
    <row r="215" spans="1:17" s="44" customFormat="1" ht="11.25" customHeight="1" x14ac:dyDescent="0.2">
      <c r="A215" s="76" t="s">
        <v>54</v>
      </c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</row>
    <row r="216" spans="1:17" s="62" customFormat="1" ht="11.25" customHeight="1" x14ac:dyDescent="0.2">
      <c r="A216" s="218">
        <v>1</v>
      </c>
      <c r="B216" s="219"/>
      <c r="C216" s="63">
        <v>1315033</v>
      </c>
      <c r="D216" s="162" t="s">
        <v>125</v>
      </c>
      <c r="E216" s="162"/>
      <c r="F216" s="162"/>
      <c r="G216" s="162"/>
      <c r="H216" s="162"/>
      <c r="I216" s="162"/>
      <c r="J216" s="162"/>
      <c r="K216" s="162"/>
      <c r="L216" s="236" t="s">
        <v>58</v>
      </c>
      <c r="M216" s="221" t="s">
        <v>56</v>
      </c>
      <c r="N216" s="221"/>
      <c r="O216" s="221"/>
      <c r="P216" s="217">
        <f>P62</f>
        <v>1298</v>
      </c>
      <c r="Q216" s="217"/>
    </row>
    <row r="217" spans="1:17" s="62" customFormat="1" ht="11.25" customHeight="1" x14ac:dyDescent="0.2">
      <c r="A217" s="107" t="s">
        <v>67</v>
      </c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</row>
    <row r="218" spans="1:17" s="62" customFormat="1" ht="11.25" customHeight="1" x14ac:dyDescent="0.2">
      <c r="A218" s="218">
        <v>1</v>
      </c>
      <c r="B218" s="219"/>
      <c r="C218" s="63">
        <v>1315033</v>
      </c>
      <c r="D218" s="162" t="s">
        <v>126</v>
      </c>
      <c r="E218" s="162"/>
      <c r="F218" s="162"/>
      <c r="G218" s="162"/>
      <c r="H218" s="162"/>
      <c r="I218" s="162"/>
      <c r="J218" s="162"/>
      <c r="K218" s="162"/>
      <c r="L218" s="236" t="s">
        <v>55</v>
      </c>
      <c r="M218" s="221" t="s">
        <v>56</v>
      </c>
      <c r="N218" s="221"/>
      <c r="O218" s="221"/>
      <c r="P218" s="217">
        <f>8+4+4+1</f>
        <v>17</v>
      </c>
      <c r="Q218" s="217"/>
    </row>
    <row r="219" spans="1:17" s="62" customFormat="1" ht="11.25" customHeight="1" x14ac:dyDescent="0.2">
      <c r="A219" s="107" t="s">
        <v>72</v>
      </c>
      <c r="B219" s="107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</row>
    <row r="220" spans="1:17" s="62" customFormat="1" ht="11.25" customHeight="1" x14ac:dyDescent="0.2">
      <c r="A220" s="218">
        <v>1</v>
      </c>
      <c r="B220" s="219"/>
      <c r="C220" s="63">
        <v>1315033</v>
      </c>
      <c r="D220" s="162" t="s">
        <v>127</v>
      </c>
      <c r="E220" s="162"/>
      <c r="F220" s="162"/>
      <c r="G220" s="162"/>
      <c r="H220" s="162"/>
      <c r="I220" s="162"/>
      <c r="J220" s="162"/>
      <c r="K220" s="162"/>
      <c r="L220" s="236" t="s">
        <v>58</v>
      </c>
      <c r="M220" s="221" t="s">
        <v>74</v>
      </c>
      <c r="N220" s="221"/>
      <c r="O220" s="221"/>
      <c r="P220" s="217">
        <f>P216/P218</f>
        <v>76.352941176470594</v>
      </c>
      <c r="Q220" s="217"/>
    </row>
    <row r="221" spans="1:17" s="62" customFormat="1" ht="11.25" customHeight="1" x14ac:dyDescent="0.2">
      <c r="A221" s="107" t="s">
        <v>85</v>
      </c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</row>
    <row r="222" spans="1:17" ht="11.25" customHeight="1" x14ac:dyDescent="0.2">
      <c r="A222" s="22">
        <v>1</v>
      </c>
      <c r="B222" s="23"/>
      <c r="C222" s="15">
        <v>1315033</v>
      </c>
      <c r="D222" s="106" t="s">
        <v>128</v>
      </c>
      <c r="E222" s="106"/>
      <c r="F222" s="106"/>
      <c r="G222" s="106"/>
      <c r="H222" s="106"/>
      <c r="I222" s="106"/>
      <c r="J222" s="106"/>
      <c r="K222" s="106"/>
      <c r="L222" s="24" t="s">
        <v>58</v>
      </c>
      <c r="M222" s="86" t="s">
        <v>74</v>
      </c>
      <c r="N222" s="86"/>
      <c r="O222" s="86"/>
      <c r="P222" s="105">
        <v>1.5</v>
      </c>
      <c r="Q222" s="105"/>
    </row>
    <row r="223" spans="1:17" ht="11.25" customHeight="1" x14ac:dyDescent="0.2">
      <c r="A223" s="125">
        <v>4</v>
      </c>
      <c r="B223" s="125"/>
      <c r="C223" s="13">
        <v>1315033</v>
      </c>
      <c r="D223" s="126" t="s">
        <v>37</v>
      </c>
      <c r="E223" s="126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  <c r="P223" s="126"/>
      <c r="Q223" s="126"/>
    </row>
    <row r="224" spans="1:17" ht="11.25" customHeight="1" x14ac:dyDescent="0.2">
      <c r="A224" s="94" t="s">
        <v>54</v>
      </c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</row>
    <row r="225" spans="1:17" ht="11.25" customHeight="1" x14ac:dyDescent="0.2">
      <c r="A225" s="22">
        <v>1</v>
      </c>
      <c r="B225" s="23"/>
      <c r="C225" s="15">
        <v>1315033</v>
      </c>
      <c r="D225" s="106" t="s">
        <v>129</v>
      </c>
      <c r="E225" s="106"/>
      <c r="F225" s="106"/>
      <c r="G225" s="106"/>
      <c r="H225" s="106"/>
      <c r="I225" s="106"/>
      <c r="J225" s="106"/>
      <c r="K225" s="106"/>
      <c r="L225" s="24" t="s">
        <v>58</v>
      </c>
      <c r="M225" s="86" t="s">
        <v>56</v>
      </c>
      <c r="N225" s="86"/>
      <c r="O225" s="86"/>
      <c r="P225" s="105">
        <v>1515</v>
      </c>
      <c r="Q225" s="105"/>
    </row>
    <row r="226" spans="1:17" ht="11.25" customHeight="1" x14ac:dyDescent="0.2">
      <c r="A226" s="22">
        <v>2</v>
      </c>
      <c r="B226" s="23"/>
      <c r="C226" s="15">
        <v>1315033</v>
      </c>
      <c r="D226" s="106" t="s">
        <v>130</v>
      </c>
      <c r="E226" s="106"/>
      <c r="F226" s="106"/>
      <c r="G226" s="106"/>
      <c r="H226" s="106"/>
      <c r="I226" s="106"/>
      <c r="J226" s="106"/>
      <c r="K226" s="106"/>
      <c r="L226" s="24" t="s">
        <v>55</v>
      </c>
      <c r="M226" s="86" t="s">
        <v>56</v>
      </c>
      <c r="N226" s="86"/>
      <c r="O226" s="86"/>
      <c r="P226" s="105">
        <v>1</v>
      </c>
      <c r="Q226" s="105"/>
    </row>
    <row r="227" spans="1:17" ht="11.25" customHeight="1" x14ac:dyDescent="0.2">
      <c r="A227" s="94" t="s">
        <v>67</v>
      </c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</row>
    <row r="228" spans="1:17" ht="11.25" customHeight="1" x14ac:dyDescent="0.2">
      <c r="A228" s="22">
        <v>1</v>
      </c>
      <c r="B228" s="23"/>
      <c r="C228" s="15">
        <v>1315033</v>
      </c>
      <c r="D228" s="106" t="s">
        <v>131</v>
      </c>
      <c r="E228" s="106"/>
      <c r="F228" s="106"/>
      <c r="G228" s="106"/>
      <c r="H228" s="106"/>
      <c r="I228" s="106"/>
      <c r="J228" s="106"/>
      <c r="K228" s="106"/>
      <c r="L228" s="24" t="s">
        <v>55</v>
      </c>
      <c r="M228" s="86" t="s">
        <v>56</v>
      </c>
      <c r="N228" s="86"/>
      <c r="O228" s="86"/>
      <c r="P228" s="105">
        <v>1</v>
      </c>
      <c r="Q228" s="105"/>
    </row>
    <row r="229" spans="1:17" ht="11.25" customHeight="1" x14ac:dyDescent="0.2">
      <c r="A229" s="94" t="s">
        <v>72</v>
      </c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</row>
    <row r="230" spans="1:17" ht="11.25" customHeight="1" x14ac:dyDescent="0.2">
      <c r="A230" s="22">
        <v>1</v>
      </c>
      <c r="B230" s="23"/>
      <c r="C230" s="15">
        <v>1315033</v>
      </c>
      <c r="D230" s="106" t="s">
        <v>132</v>
      </c>
      <c r="E230" s="106"/>
      <c r="F230" s="106"/>
      <c r="G230" s="106"/>
      <c r="H230" s="106"/>
      <c r="I230" s="106"/>
      <c r="J230" s="106"/>
      <c r="K230" s="106"/>
      <c r="L230" s="24" t="s">
        <v>58</v>
      </c>
      <c r="M230" s="86" t="s">
        <v>74</v>
      </c>
      <c r="N230" s="86"/>
      <c r="O230" s="86"/>
      <c r="P230" s="105">
        <v>1515</v>
      </c>
      <c r="Q230" s="105"/>
    </row>
    <row r="231" spans="1:17" ht="11.25" customHeight="1" x14ac:dyDescent="0.2">
      <c r="A231" s="94" t="s">
        <v>85</v>
      </c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</row>
    <row r="232" spans="1:17" ht="11.25" customHeight="1" x14ac:dyDescent="0.2">
      <c r="A232" s="22">
        <v>1</v>
      </c>
      <c r="B232" s="23"/>
      <c r="C232" s="15">
        <v>1315033</v>
      </c>
      <c r="D232" s="106" t="s">
        <v>133</v>
      </c>
      <c r="E232" s="106"/>
      <c r="F232" s="106"/>
      <c r="G232" s="106"/>
      <c r="H232" s="106"/>
      <c r="I232" s="106"/>
      <c r="J232" s="106"/>
      <c r="K232" s="106"/>
      <c r="L232" s="24" t="s">
        <v>89</v>
      </c>
      <c r="M232" s="86" t="s">
        <v>74</v>
      </c>
      <c r="N232" s="86"/>
      <c r="O232" s="86"/>
      <c r="P232" s="116">
        <v>0</v>
      </c>
      <c r="Q232" s="116"/>
    </row>
    <row r="235" spans="1:17" ht="11.25" customHeight="1" x14ac:dyDescent="0.2">
      <c r="A235" s="4" t="s">
        <v>134</v>
      </c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 s="4" t="s">
        <v>31</v>
      </c>
    </row>
    <row r="236" spans="1:17" ht="20.25" customHeight="1" x14ac:dyDescent="0.2"/>
    <row r="237" spans="1:17" ht="21.75" customHeight="1" x14ac:dyDescent="0.2">
      <c r="A237" s="117" t="s">
        <v>135</v>
      </c>
      <c r="B237" s="117"/>
      <c r="C237" s="120" t="s">
        <v>136</v>
      </c>
      <c r="D237" s="120"/>
      <c r="E237" s="120"/>
      <c r="F237" s="121" t="s">
        <v>27</v>
      </c>
      <c r="G237" s="123" t="s">
        <v>137</v>
      </c>
      <c r="H237" s="123"/>
      <c r="I237" s="123"/>
      <c r="J237" s="124" t="s">
        <v>138</v>
      </c>
      <c r="K237" s="124"/>
      <c r="L237" s="124"/>
      <c r="M237" s="120" t="s">
        <v>139</v>
      </c>
      <c r="N237" s="120"/>
      <c r="O237" s="120"/>
      <c r="P237" s="99" t="s">
        <v>140</v>
      </c>
      <c r="Q237" s="99"/>
    </row>
    <row r="238" spans="1:17" ht="21.75" customHeight="1" x14ac:dyDescent="0.2">
      <c r="A238" s="118"/>
      <c r="B238" s="119"/>
      <c r="C238" s="100"/>
      <c r="D238" s="119"/>
      <c r="E238" s="119"/>
      <c r="F238" s="122"/>
      <c r="G238" s="25" t="s">
        <v>33</v>
      </c>
      <c r="H238" s="25" t="s">
        <v>34</v>
      </c>
      <c r="I238" s="26" t="s">
        <v>35</v>
      </c>
      <c r="J238" s="25" t="s">
        <v>33</v>
      </c>
      <c r="K238" s="25" t="s">
        <v>34</v>
      </c>
      <c r="L238" s="26" t="s">
        <v>35</v>
      </c>
      <c r="M238" s="25" t="s">
        <v>33</v>
      </c>
      <c r="N238" s="25" t="s">
        <v>34</v>
      </c>
      <c r="O238" s="26" t="s">
        <v>35</v>
      </c>
      <c r="P238" s="100"/>
      <c r="Q238" s="101"/>
    </row>
    <row r="239" spans="1:17" ht="11.25" customHeight="1" x14ac:dyDescent="0.2">
      <c r="A239" s="102">
        <v>1</v>
      </c>
      <c r="B239" s="102"/>
      <c r="C239" s="103">
        <v>2</v>
      </c>
      <c r="D239" s="103"/>
      <c r="E239" s="103"/>
      <c r="F239" s="12">
        <v>3</v>
      </c>
      <c r="G239" s="12">
        <v>4</v>
      </c>
      <c r="H239" s="12">
        <v>5</v>
      </c>
      <c r="I239" s="12">
        <v>6</v>
      </c>
      <c r="J239" s="12">
        <v>7</v>
      </c>
      <c r="K239" s="12">
        <v>8</v>
      </c>
      <c r="L239" s="12">
        <v>9</v>
      </c>
      <c r="M239" s="12">
        <v>10</v>
      </c>
      <c r="N239" s="12">
        <v>11</v>
      </c>
      <c r="O239" s="20">
        <v>12</v>
      </c>
      <c r="P239" s="104">
        <v>13</v>
      </c>
      <c r="Q239" s="104"/>
    </row>
    <row r="240" spans="1:17" ht="11.25" customHeight="1" x14ac:dyDescent="0.2">
      <c r="A240" s="114" t="s">
        <v>141</v>
      </c>
      <c r="B240" s="114"/>
      <c r="C240" s="114"/>
      <c r="D240" s="114"/>
      <c r="E240" s="114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15"/>
      <c r="Q240" s="115"/>
    </row>
    <row r="242" spans="1:17" ht="11.25" customHeight="1" x14ac:dyDescent="0.2">
      <c r="A242" s="1" t="s">
        <v>142</v>
      </c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</row>
    <row r="243" spans="1:17" ht="11.25" customHeight="1" x14ac:dyDescent="0.2">
      <c r="A243" s="1" t="s">
        <v>143</v>
      </c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</row>
    <row r="244" spans="1:17" ht="24.75" customHeight="1" x14ac:dyDescent="0.2">
      <c r="A244" s="1" t="s">
        <v>144</v>
      </c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</row>
    <row r="246" spans="1:17" ht="12.75" customHeight="1" x14ac:dyDescent="0.2">
      <c r="A246"/>
      <c r="B246" s="111" t="s">
        <v>204</v>
      </c>
      <c r="C246" s="111"/>
      <c r="D246" s="111"/>
      <c r="E246" s="111"/>
      <c r="F246"/>
      <c r="G246" s="9"/>
      <c r="H246"/>
      <c r="I246"/>
      <c r="J246"/>
      <c r="K246"/>
      <c r="L246"/>
      <c r="M246"/>
      <c r="N246" s="112" t="s">
        <v>205</v>
      </c>
      <c r="O246" s="112"/>
      <c r="P246"/>
      <c r="Q246"/>
    </row>
    <row r="247" spans="1:17" ht="11.25" customHeight="1" x14ac:dyDescent="0.2">
      <c r="A247"/>
      <c r="B247"/>
      <c r="C247"/>
      <c r="D247"/>
      <c r="E247"/>
      <c r="F247"/>
      <c r="G247" s="113" t="s">
        <v>145</v>
      </c>
      <c r="H247" s="113"/>
      <c r="I247" s="113"/>
      <c r="J247"/>
      <c r="K247"/>
      <c r="L247"/>
      <c r="M247" s="5"/>
      <c r="N247" s="5" t="s">
        <v>146</v>
      </c>
      <c r="O247" s="5"/>
      <c r="P247"/>
      <c r="Q247"/>
    </row>
    <row r="248" spans="1:17" ht="12.75" customHeight="1" x14ac:dyDescent="0.2">
      <c r="A248"/>
      <c r="B248" s="27" t="s">
        <v>147</v>
      </c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</row>
    <row r="250" spans="1:17" ht="36.75" customHeight="1" x14ac:dyDescent="0.2">
      <c r="A250"/>
      <c r="B250" s="111" t="s">
        <v>148</v>
      </c>
      <c r="C250" s="111"/>
      <c r="D250" s="111"/>
      <c r="E250" s="111"/>
      <c r="F250"/>
      <c r="G250" s="9"/>
      <c r="H250"/>
      <c r="I250"/>
      <c r="J250"/>
      <c r="K250"/>
      <c r="L250"/>
      <c r="M250"/>
      <c r="N250" s="112" t="s">
        <v>149</v>
      </c>
      <c r="O250" s="112"/>
      <c r="P250"/>
      <c r="Q250"/>
    </row>
    <row r="251" spans="1:17" ht="11.25" customHeight="1" x14ac:dyDescent="0.2">
      <c r="A251"/>
      <c r="B251"/>
      <c r="C251"/>
      <c r="D251"/>
      <c r="E251"/>
      <c r="F251"/>
      <c r="G251" s="113" t="s">
        <v>145</v>
      </c>
      <c r="H251" s="113"/>
      <c r="I251" s="113"/>
      <c r="J251"/>
      <c r="K251"/>
      <c r="L251"/>
      <c r="M251" s="5"/>
      <c r="N251" s="5" t="s">
        <v>146</v>
      </c>
      <c r="O251" s="5"/>
      <c r="P251"/>
      <c r="Q251"/>
    </row>
    <row r="254" spans="1:17" s="28" customFormat="1" ht="8.25" customHeight="1" x14ac:dyDescent="0.15">
      <c r="B254" s="98"/>
      <c r="C254" s="98"/>
      <c r="D254" s="98"/>
      <c r="F254" s="98"/>
      <c r="G254" s="98"/>
    </row>
    <row r="255" spans="1:17" ht="11.25" customHeight="1" x14ac:dyDescent="0.2">
      <c r="A255"/>
      <c r="B255" s="29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/>
      <c r="N255"/>
      <c r="O255"/>
      <c r="P255"/>
      <c r="Q255"/>
    </row>
    <row r="256" spans="1:17" ht="11.25" customHeight="1" x14ac:dyDescent="0.2">
      <c r="A256"/>
      <c r="B256" s="29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/>
      <c r="N256"/>
      <c r="O256"/>
      <c r="P256"/>
      <c r="Q256"/>
    </row>
    <row r="257" spans="1:17" ht="11.25" customHeight="1" x14ac:dyDescent="0.2">
      <c r="A257"/>
      <c r="B257" s="29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/>
      <c r="N257"/>
      <c r="O257"/>
      <c r="P257"/>
      <c r="Q257"/>
    </row>
  </sheetData>
  <mergeCells count="558">
    <mergeCell ref="B38:Q38"/>
    <mergeCell ref="B36:M36"/>
    <mergeCell ref="D195:K195"/>
    <mergeCell ref="M195:O195"/>
    <mergeCell ref="P195:Q195"/>
    <mergeCell ref="D187:K187"/>
    <mergeCell ref="M187:O187"/>
    <mergeCell ref="P187:Q187"/>
    <mergeCell ref="D191:K191"/>
    <mergeCell ref="M191:O191"/>
    <mergeCell ref="C49:C50"/>
    <mergeCell ref="D49:D50"/>
    <mergeCell ref="P52:Q52"/>
    <mergeCell ref="A54:B54"/>
    <mergeCell ref="E54:K54"/>
    <mergeCell ref="L54:M54"/>
    <mergeCell ref="N54:O54"/>
    <mergeCell ref="P54:Q54"/>
    <mergeCell ref="A55:B55"/>
    <mergeCell ref="E55:K55"/>
    <mergeCell ref="L55:M55"/>
    <mergeCell ref="N55:O55"/>
    <mergeCell ref="P55:Q55"/>
    <mergeCell ref="A56:B56"/>
    <mergeCell ref="B21:C21"/>
    <mergeCell ref="E21:Q21"/>
    <mergeCell ref="B22:C22"/>
    <mergeCell ref="E22:Q22"/>
    <mergeCell ref="B24:C24"/>
    <mergeCell ref="E24:F24"/>
    <mergeCell ref="H24:Q24"/>
    <mergeCell ref="B33:P33"/>
    <mergeCell ref="B32:P32"/>
    <mergeCell ref="B25:C25"/>
    <mergeCell ref="H25:Q25"/>
    <mergeCell ref="B27:Q27"/>
    <mergeCell ref="B29:Q29"/>
    <mergeCell ref="B31:Q31"/>
    <mergeCell ref="M6:Q6"/>
    <mergeCell ref="M7:Q7"/>
    <mergeCell ref="M9:Q9"/>
    <mergeCell ref="M10:Q10"/>
    <mergeCell ref="A13:Q13"/>
    <mergeCell ref="A14:Q14"/>
    <mergeCell ref="B18:C18"/>
    <mergeCell ref="E18:Q18"/>
    <mergeCell ref="B19:C19"/>
    <mergeCell ref="E19:Q19"/>
    <mergeCell ref="B39:Q39"/>
    <mergeCell ref="B40:Q40"/>
    <mergeCell ref="A43:B43"/>
    <mergeCell ref="E43:Q43"/>
    <mergeCell ref="A46:B46"/>
    <mergeCell ref="A53:B53"/>
    <mergeCell ref="E53:K53"/>
    <mergeCell ref="L53:M53"/>
    <mergeCell ref="N53:O53"/>
    <mergeCell ref="P53:Q53"/>
    <mergeCell ref="E49:K50"/>
    <mergeCell ref="L49:M50"/>
    <mergeCell ref="A52:B52"/>
    <mergeCell ref="E52:K52"/>
    <mergeCell ref="L52:M52"/>
    <mergeCell ref="N52:O52"/>
    <mergeCell ref="P49:Q50"/>
    <mergeCell ref="A51:B51"/>
    <mergeCell ref="E51:K51"/>
    <mergeCell ref="L51:M51"/>
    <mergeCell ref="N51:O51"/>
    <mergeCell ref="P51:Q51"/>
    <mergeCell ref="A49:B50"/>
    <mergeCell ref="N49:O50"/>
    <mergeCell ref="L56:M56"/>
    <mergeCell ref="N56:O56"/>
    <mergeCell ref="P56:Q56"/>
    <mergeCell ref="A59:B59"/>
    <mergeCell ref="E59:K59"/>
    <mergeCell ref="L59:M59"/>
    <mergeCell ref="N59:O59"/>
    <mergeCell ref="P59:Q59"/>
    <mergeCell ref="P58:Q58"/>
    <mergeCell ref="A57:B57"/>
    <mergeCell ref="E57:K57"/>
    <mergeCell ref="L57:M57"/>
    <mergeCell ref="N57:O57"/>
    <mergeCell ref="P57:Q57"/>
    <mergeCell ref="A58:B58"/>
    <mergeCell ref="E58:K58"/>
    <mergeCell ref="L58:M58"/>
    <mergeCell ref="N58:O58"/>
    <mergeCell ref="E56:K56"/>
    <mergeCell ref="A60:B60"/>
    <mergeCell ref="E60:K60"/>
    <mergeCell ref="L60:M60"/>
    <mergeCell ref="N60:O60"/>
    <mergeCell ref="P60:Q60"/>
    <mergeCell ref="A61:B61"/>
    <mergeCell ref="E61:K61"/>
    <mergeCell ref="L61:M61"/>
    <mergeCell ref="N61:O61"/>
    <mergeCell ref="P61:Q61"/>
    <mergeCell ref="A62:B62"/>
    <mergeCell ref="E62:K62"/>
    <mergeCell ref="L62:M62"/>
    <mergeCell ref="N62:O62"/>
    <mergeCell ref="P62:Q62"/>
    <mergeCell ref="A63:B63"/>
    <mergeCell ref="E63:K63"/>
    <mergeCell ref="L63:M63"/>
    <mergeCell ref="N63:O63"/>
    <mergeCell ref="P63:Q63"/>
    <mergeCell ref="A68:J68"/>
    <mergeCell ref="L68:M68"/>
    <mergeCell ref="N68:O68"/>
    <mergeCell ref="P68:Q68"/>
    <mergeCell ref="A69:J69"/>
    <mergeCell ref="L69:M69"/>
    <mergeCell ref="N69:O69"/>
    <mergeCell ref="P69:Q69"/>
    <mergeCell ref="A64:K64"/>
    <mergeCell ref="L64:M64"/>
    <mergeCell ref="N64:O64"/>
    <mergeCell ref="P64:Q64"/>
    <mergeCell ref="A67:J67"/>
    <mergeCell ref="L67:M67"/>
    <mergeCell ref="N67:O67"/>
    <mergeCell ref="P67:Q67"/>
    <mergeCell ref="A72:J72"/>
    <mergeCell ref="L72:M72"/>
    <mergeCell ref="N72:O72"/>
    <mergeCell ref="P72:Q72"/>
    <mergeCell ref="A73:K73"/>
    <mergeCell ref="L73:M73"/>
    <mergeCell ref="N73:O73"/>
    <mergeCell ref="P73:Q73"/>
    <mergeCell ref="A70:J70"/>
    <mergeCell ref="L70:M70"/>
    <mergeCell ref="N70:O70"/>
    <mergeCell ref="P70:Q70"/>
    <mergeCell ref="A71:J71"/>
    <mergeCell ref="L71:M71"/>
    <mergeCell ref="N71:O71"/>
    <mergeCell ref="P71:Q71"/>
    <mergeCell ref="A78:B78"/>
    <mergeCell ref="D78:K78"/>
    <mergeCell ref="M78:O78"/>
    <mergeCell ref="P78:Q78"/>
    <mergeCell ref="A79:B79"/>
    <mergeCell ref="D79:Q79"/>
    <mergeCell ref="A76:B77"/>
    <mergeCell ref="C76:C77"/>
    <mergeCell ref="D76:K77"/>
    <mergeCell ref="L76:L77"/>
    <mergeCell ref="M76:O77"/>
    <mergeCell ref="P76:Q77"/>
    <mergeCell ref="D83:K83"/>
    <mergeCell ref="M83:O83"/>
    <mergeCell ref="P83:Q83"/>
    <mergeCell ref="D84:K84"/>
    <mergeCell ref="M84:O84"/>
    <mergeCell ref="P84:Q84"/>
    <mergeCell ref="A80:B80"/>
    <mergeCell ref="D80:Q80"/>
    <mergeCell ref="A81:Q81"/>
    <mergeCell ref="D82:K82"/>
    <mergeCell ref="M82:O82"/>
    <mergeCell ref="P82:Q82"/>
    <mergeCell ref="D87:K87"/>
    <mergeCell ref="M87:O87"/>
    <mergeCell ref="P87:Q87"/>
    <mergeCell ref="D88:K88"/>
    <mergeCell ref="M88:O88"/>
    <mergeCell ref="P88:Q88"/>
    <mergeCell ref="D85:K85"/>
    <mergeCell ref="M85:O85"/>
    <mergeCell ref="P85:Q85"/>
    <mergeCell ref="D86:K86"/>
    <mergeCell ref="M86:O86"/>
    <mergeCell ref="P86:Q86"/>
    <mergeCell ref="D91:K91"/>
    <mergeCell ref="M91:O91"/>
    <mergeCell ref="P91:Q91"/>
    <mergeCell ref="D92:K92"/>
    <mergeCell ref="M92:O92"/>
    <mergeCell ref="P92:Q92"/>
    <mergeCell ref="D89:K89"/>
    <mergeCell ref="M89:O89"/>
    <mergeCell ref="P89:Q89"/>
    <mergeCell ref="D90:K90"/>
    <mergeCell ref="M90:O90"/>
    <mergeCell ref="P90:Q90"/>
    <mergeCell ref="D96:K96"/>
    <mergeCell ref="M96:O96"/>
    <mergeCell ref="P96:Q96"/>
    <mergeCell ref="D97:K97"/>
    <mergeCell ref="M97:O97"/>
    <mergeCell ref="P97:Q97"/>
    <mergeCell ref="D93:K93"/>
    <mergeCell ref="M93:O93"/>
    <mergeCell ref="P93:Q93"/>
    <mergeCell ref="A94:Q94"/>
    <mergeCell ref="D95:K95"/>
    <mergeCell ref="M95:O95"/>
    <mergeCell ref="P95:Q95"/>
    <mergeCell ref="D100:K100"/>
    <mergeCell ref="M100:O100"/>
    <mergeCell ref="P100:Q100"/>
    <mergeCell ref="D101:K101"/>
    <mergeCell ref="M101:O101"/>
    <mergeCell ref="P101:Q101"/>
    <mergeCell ref="D98:K98"/>
    <mergeCell ref="M98:O98"/>
    <mergeCell ref="P98:Q98"/>
    <mergeCell ref="D99:K99"/>
    <mergeCell ref="M99:O99"/>
    <mergeCell ref="P99:Q99"/>
    <mergeCell ref="A104:Q104"/>
    <mergeCell ref="D105:K105"/>
    <mergeCell ref="M105:O105"/>
    <mergeCell ref="P105:Q105"/>
    <mergeCell ref="D106:K106"/>
    <mergeCell ref="M106:O106"/>
    <mergeCell ref="P106:Q106"/>
    <mergeCell ref="D102:K102"/>
    <mergeCell ref="M102:O102"/>
    <mergeCell ref="P102:Q102"/>
    <mergeCell ref="D103:K103"/>
    <mergeCell ref="M103:O103"/>
    <mergeCell ref="P103:Q103"/>
    <mergeCell ref="D109:K109"/>
    <mergeCell ref="M109:O109"/>
    <mergeCell ref="P109:Q109"/>
    <mergeCell ref="D110:K110"/>
    <mergeCell ref="M110:O110"/>
    <mergeCell ref="P110:Q110"/>
    <mergeCell ref="D107:K107"/>
    <mergeCell ref="M107:O107"/>
    <mergeCell ref="P107:Q107"/>
    <mergeCell ref="D108:K108"/>
    <mergeCell ref="M108:O108"/>
    <mergeCell ref="P108:Q108"/>
    <mergeCell ref="D113:K113"/>
    <mergeCell ref="M113:O113"/>
    <mergeCell ref="P113:Q113"/>
    <mergeCell ref="D114:K114"/>
    <mergeCell ref="M114:O114"/>
    <mergeCell ref="P114:Q114"/>
    <mergeCell ref="D111:K111"/>
    <mergeCell ref="M111:O111"/>
    <mergeCell ref="P111:Q111"/>
    <mergeCell ref="D112:K112"/>
    <mergeCell ref="M112:O112"/>
    <mergeCell ref="P112:Q112"/>
    <mergeCell ref="D117:K117"/>
    <mergeCell ref="M117:O117"/>
    <mergeCell ref="P117:Q117"/>
    <mergeCell ref="D118:K118"/>
    <mergeCell ref="M118:O118"/>
    <mergeCell ref="P118:Q118"/>
    <mergeCell ref="D115:K115"/>
    <mergeCell ref="M115:O115"/>
    <mergeCell ref="P115:Q115"/>
    <mergeCell ref="D116:K116"/>
    <mergeCell ref="M116:O116"/>
    <mergeCell ref="P116:Q116"/>
    <mergeCell ref="D122:K122"/>
    <mergeCell ref="M122:O122"/>
    <mergeCell ref="P122:Q122"/>
    <mergeCell ref="D123:K123"/>
    <mergeCell ref="M123:O123"/>
    <mergeCell ref="P123:Q123"/>
    <mergeCell ref="D119:K119"/>
    <mergeCell ref="M119:O119"/>
    <mergeCell ref="P119:Q119"/>
    <mergeCell ref="A120:Q120"/>
    <mergeCell ref="D121:K121"/>
    <mergeCell ref="M121:O121"/>
    <mergeCell ref="P121:Q121"/>
    <mergeCell ref="D126:K126"/>
    <mergeCell ref="M126:O126"/>
    <mergeCell ref="P126:Q126"/>
    <mergeCell ref="D127:K127"/>
    <mergeCell ref="M127:O127"/>
    <mergeCell ref="P127:Q127"/>
    <mergeCell ref="D124:K124"/>
    <mergeCell ref="M124:O124"/>
    <mergeCell ref="P124:Q124"/>
    <mergeCell ref="D125:K125"/>
    <mergeCell ref="M125:O125"/>
    <mergeCell ref="P125:Q125"/>
    <mergeCell ref="D130:K130"/>
    <mergeCell ref="M130:O130"/>
    <mergeCell ref="P130:Q130"/>
    <mergeCell ref="D131:K131"/>
    <mergeCell ref="M131:O131"/>
    <mergeCell ref="P131:Q131"/>
    <mergeCell ref="D128:K128"/>
    <mergeCell ref="M128:O128"/>
    <mergeCell ref="P128:Q128"/>
    <mergeCell ref="D129:K129"/>
    <mergeCell ref="M129:O129"/>
    <mergeCell ref="P129:Q129"/>
    <mergeCell ref="D135:K135"/>
    <mergeCell ref="M135:O135"/>
    <mergeCell ref="P135:Q135"/>
    <mergeCell ref="A136:Q136"/>
    <mergeCell ref="D137:K137"/>
    <mergeCell ref="M137:O137"/>
    <mergeCell ref="P137:Q137"/>
    <mergeCell ref="D132:K132"/>
    <mergeCell ref="M132:O132"/>
    <mergeCell ref="P132:Q132"/>
    <mergeCell ref="A133:B133"/>
    <mergeCell ref="D133:Q133"/>
    <mergeCell ref="A134:Q134"/>
    <mergeCell ref="D141:K141"/>
    <mergeCell ref="M141:O141"/>
    <mergeCell ref="P141:Q141"/>
    <mergeCell ref="A142:Q142"/>
    <mergeCell ref="D143:K143"/>
    <mergeCell ref="M143:O143"/>
    <mergeCell ref="P143:Q143"/>
    <mergeCell ref="D138:K138"/>
    <mergeCell ref="M138:O138"/>
    <mergeCell ref="P138:Q138"/>
    <mergeCell ref="A139:Q139"/>
    <mergeCell ref="D140:K140"/>
    <mergeCell ref="M140:O140"/>
    <mergeCell ref="P140:Q140"/>
    <mergeCell ref="D165:K165"/>
    <mergeCell ref="M165:O165"/>
    <mergeCell ref="P165:Q165"/>
    <mergeCell ref="D166:K166"/>
    <mergeCell ref="M166:O166"/>
    <mergeCell ref="P166:Q166"/>
    <mergeCell ref="A162:B162"/>
    <mergeCell ref="D162:Q162"/>
    <mergeCell ref="A163:Q163"/>
    <mergeCell ref="D164:K164"/>
    <mergeCell ref="M164:O164"/>
    <mergeCell ref="P164:Q164"/>
    <mergeCell ref="D169:K169"/>
    <mergeCell ref="M169:O169"/>
    <mergeCell ref="P169:Q169"/>
    <mergeCell ref="A170:Q170"/>
    <mergeCell ref="D171:K171"/>
    <mergeCell ref="M171:O171"/>
    <mergeCell ref="P171:Q171"/>
    <mergeCell ref="D167:K167"/>
    <mergeCell ref="M167:O167"/>
    <mergeCell ref="P167:Q167"/>
    <mergeCell ref="D168:K168"/>
    <mergeCell ref="M168:O168"/>
    <mergeCell ref="P168:Q168"/>
    <mergeCell ref="D175:K175"/>
    <mergeCell ref="M175:O175"/>
    <mergeCell ref="P175:Q175"/>
    <mergeCell ref="A176:Q176"/>
    <mergeCell ref="D177:K177"/>
    <mergeCell ref="M177:O177"/>
    <mergeCell ref="P177:Q177"/>
    <mergeCell ref="D172:K172"/>
    <mergeCell ref="M172:O172"/>
    <mergeCell ref="P172:Q172"/>
    <mergeCell ref="A173:Q173"/>
    <mergeCell ref="D174:K174"/>
    <mergeCell ref="M174:O174"/>
    <mergeCell ref="P174:Q174"/>
    <mergeCell ref="D180:K180"/>
    <mergeCell ref="M180:O180"/>
    <mergeCell ref="P180:Q180"/>
    <mergeCell ref="A181:B181"/>
    <mergeCell ref="D181:Q181"/>
    <mergeCell ref="A182:B182"/>
    <mergeCell ref="D182:Q182"/>
    <mergeCell ref="D178:K178"/>
    <mergeCell ref="M178:O178"/>
    <mergeCell ref="P178:Q178"/>
    <mergeCell ref="D179:K179"/>
    <mergeCell ref="M179:O179"/>
    <mergeCell ref="P179:Q179"/>
    <mergeCell ref="D186:K186"/>
    <mergeCell ref="M186:O186"/>
    <mergeCell ref="P186:Q186"/>
    <mergeCell ref="A183:Q183"/>
    <mergeCell ref="D184:K184"/>
    <mergeCell ref="M184:O184"/>
    <mergeCell ref="P184:Q184"/>
    <mergeCell ref="D185:K185"/>
    <mergeCell ref="M185:O185"/>
    <mergeCell ref="P185:Q185"/>
    <mergeCell ref="D192:K192"/>
    <mergeCell ref="M192:O192"/>
    <mergeCell ref="P192:Q192"/>
    <mergeCell ref="A193:Q193"/>
    <mergeCell ref="D194:K194"/>
    <mergeCell ref="M194:O194"/>
    <mergeCell ref="P194:Q194"/>
    <mergeCell ref="M188:O188"/>
    <mergeCell ref="P188:Q188"/>
    <mergeCell ref="A189:Q189"/>
    <mergeCell ref="D190:K190"/>
    <mergeCell ref="M190:O190"/>
    <mergeCell ref="P190:Q190"/>
    <mergeCell ref="D188:K188"/>
    <mergeCell ref="P191:Q191"/>
    <mergeCell ref="D199:K199"/>
    <mergeCell ref="M199:O199"/>
    <mergeCell ref="P199:Q199"/>
    <mergeCell ref="D200:K200"/>
    <mergeCell ref="M200:O200"/>
    <mergeCell ref="P200:Q200"/>
    <mergeCell ref="D196:K196"/>
    <mergeCell ref="M196:O196"/>
    <mergeCell ref="P196:Q196"/>
    <mergeCell ref="A197:Q197"/>
    <mergeCell ref="D198:K198"/>
    <mergeCell ref="M198:O198"/>
    <mergeCell ref="P198:Q198"/>
    <mergeCell ref="A203:B203"/>
    <mergeCell ref="D203:Q203"/>
    <mergeCell ref="A204:Q204"/>
    <mergeCell ref="D201:K201"/>
    <mergeCell ref="M201:O201"/>
    <mergeCell ref="P201:Q201"/>
    <mergeCell ref="D202:K202"/>
    <mergeCell ref="M202:O202"/>
    <mergeCell ref="P202:Q202"/>
    <mergeCell ref="D208:K208"/>
    <mergeCell ref="M208:O208"/>
    <mergeCell ref="P208:Q208"/>
    <mergeCell ref="A209:Q209"/>
    <mergeCell ref="D210:K210"/>
    <mergeCell ref="M210:O210"/>
    <mergeCell ref="P210:Q210"/>
    <mergeCell ref="D205:K205"/>
    <mergeCell ref="M205:O205"/>
    <mergeCell ref="P205:Q205"/>
    <mergeCell ref="A206:Q206"/>
    <mergeCell ref="D207:K207"/>
    <mergeCell ref="M207:O207"/>
    <mergeCell ref="P207:Q207"/>
    <mergeCell ref="A214:B214"/>
    <mergeCell ref="D214:Q214"/>
    <mergeCell ref="A215:Q215"/>
    <mergeCell ref="D216:K216"/>
    <mergeCell ref="M216:O216"/>
    <mergeCell ref="P216:Q216"/>
    <mergeCell ref="D211:K211"/>
    <mergeCell ref="M211:O211"/>
    <mergeCell ref="P211:Q211"/>
    <mergeCell ref="A212:Q212"/>
    <mergeCell ref="D213:K213"/>
    <mergeCell ref="M213:O213"/>
    <mergeCell ref="P213:Q213"/>
    <mergeCell ref="D222:K222"/>
    <mergeCell ref="M222:O222"/>
    <mergeCell ref="P222:Q222"/>
    <mergeCell ref="A223:B223"/>
    <mergeCell ref="D223:Q223"/>
    <mergeCell ref="A217:Q217"/>
    <mergeCell ref="D218:K218"/>
    <mergeCell ref="M218:O218"/>
    <mergeCell ref="P218:Q218"/>
    <mergeCell ref="A219:Q219"/>
    <mergeCell ref="D220:K220"/>
    <mergeCell ref="M220:O220"/>
    <mergeCell ref="P220:Q220"/>
    <mergeCell ref="C256:L256"/>
    <mergeCell ref="C257:L257"/>
    <mergeCell ref="D144:K144"/>
    <mergeCell ref="O144:P144"/>
    <mergeCell ref="B246:E246"/>
    <mergeCell ref="N246:O246"/>
    <mergeCell ref="G247:I247"/>
    <mergeCell ref="B250:E250"/>
    <mergeCell ref="N250:O250"/>
    <mergeCell ref="G251:I251"/>
    <mergeCell ref="A240:E240"/>
    <mergeCell ref="P240:Q240"/>
    <mergeCell ref="A231:Q231"/>
    <mergeCell ref="D232:K232"/>
    <mergeCell ref="M232:O232"/>
    <mergeCell ref="P232:Q232"/>
    <mergeCell ref="A237:B238"/>
    <mergeCell ref="C237:E238"/>
    <mergeCell ref="F237:F238"/>
    <mergeCell ref="G237:I237"/>
    <mergeCell ref="J237:L237"/>
    <mergeCell ref="M237:O237"/>
    <mergeCell ref="A227:Q227"/>
    <mergeCell ref="D228:K228"/>
    <mergeCell ref="D145:K145"/>
    <mergeCell ref="M145:O145"/>
    <mergeCell ref="P145:Q145"/>
    <mergeCell ref="B254:D254"/>
    <mergeCell ref="F254:G254"/>
    <mergeCell ref="C255:L255"/>
    <mergeCell ref="P237:Q238"/>
    <mergeCell ref="A239:B239"/>
    <mergeCell ref="C239:E239"/>
    <mergeCell ref="P239:Q239"/>
    <mergeCell ref="M228:O228"/>
    <mergeCell ref="P228:Q228"/>
    <mergeCell ref="A229:Q229"/>
    <mergeCell ref="D230:K230"/>
    <mergeCell ref="M230:O230"/>
    <mergeCell ref="P230:Q230"/>
    <mergeCell ref="A224:Q224"/>
    <mergeCell ref="D225:K225"/>
    <mergeCell ref="M225:O225"/>
    <mergeCell ref="P225:Q225"/>
    <mergeCell ref="D226:K226"/>
    <mergeCell ref="M226:O226"/>
    <mergeCell ref="P226:Q226"/>
    <mergeCell ref="A221:Q221"/>
    <mergeCell ref="A148:Q148"/>
    <mergeCell ref="D159:K159"/>
    <mergeCell ref="M159:O159"/>
    <mergeCell ref="P159:Q159"/>
    <mergeCell ref="A160:Q160"/>
    <mergeCell ref="D161:K161"/>
    <mergeCell ref="M161:O161"/>
    <mergeCell ref="P161:Q161"/>
    <mergeCell ref="A153:Q153"/>
    <mergeCell ref="D154:K154"/>
    <mergeCell ref="M154:O154"/>
    <mergeCell ref="P154:Q154"/>
    <mergeCell ref="D155:K155"/>
    <mergeCell ref="P155:Q155"/>
    <mergeCell ref="M155:O155"/>
    <mergeCell ref="D149:K149"/>
    <mergeCell ref="M149:O149"/>
    <mergeCell ref="P149:Q149"/>
    <mergeCell ref="B35:M35"/>
    <mergeCell ref="B34:P34"/>
    <mergeCell ref="E44:Q44"/>
    <mergeCell ref="E45:Q45"/>
    <mergeCell ref="E46:Q46"/>
    <mergeCell ref="A44:B44"/>
    <mergeCell ref="A45:B45"/>
    <mergeCell ref="B37:M37"/>
    <mergeCell ref="A158:Q158"/>
    <mergeCell ref="A156:Q156"/>
    <mergeCell ref="D157:K157"/>
    <mergeCell ref="M157:O157"/>
    <mergeCell ref="P157:Q157"/>
    <mergeCell ref="A150:Q150"/>
    <mergeCell ref="D151:K151"/>
    <mergeCell ref="P151:Q151"/>
    <mergeCell ref="M151:O151"/>
    <mergeCell ref="D152:K152"/>
    <mergeCell ref="M152:O152"/>
    <mergeCell ref="P152:Q152"/>
    <mergeCell ref="A146:Q146"/>
    <mergeCell ref="D147:K147"/>
    <mergeCell ref="M147:O147"/>
    <mergeCell ref="P147:Q147"/>
  </mergeCells>
  <pageMargins left="0.75" right="0.75" top="1" bottom="1" header="0.5" footer="0.5"/>
  <pageSetup paperSize="9" scale="85" orientation="landscape" r:id="rId1"/>
  <rowBreaks count="1" manualBreakCount="1">
    <brk id="38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Luba</dc:creator>
  <cp:lastModifiedBy>Comp</cp:lastModifiedBy>
  <cp:revision>1</cp:revision>
  <cp:lastPrinted>2017-07-31T08:03:02Z</cp:lastPrinted>
  <dcterms:created xsi:type="dcterms:W3CDTF">2017-02-13T10:30:24Z</dcterms:created>
  <dcterms:modified xsi:type="dcterms:W3CDTF">2017-07-31T08:04:34Z</dcterms:modified>
</cp:coreProperties>
</file>