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марина\исполком -декабрь\позачерг. грудень -2020\"/>
    </mc:Choice>
  </mc:AlternateContent>
  <bookViews>
    <workbookView xWindow="0" yWindow="0" windowWidth="20633" windowHeight="7318"/>
  </bookViews>
  <sheets>
    <sheet name="Лист1" sheetId="2" r:id="rId1"/>
  </sheets>
  <externalReferences>
    <externalReference r:id="rId2"/>
  </externalReferences>
  <definedNames>
    <definedName name="_xlnm.Print_Titles" localSheetId="0">Лист1!$A:$B</definedName>
  </definedNames>
  <calcPr calcId="162913" refMode="R1C1"/>
</workbook>
</file>

<file path=xl/calcChain.xml><?xml version="1.0" encoding="utf-8"?>
<calcChain xmlns="http://schemas.openxmlformats.org/spreadsheetml/2006/main">
  <c r="AM23" i="2" l="1"/>
  <c r="AK23" i="2"/>
  <c r="S23" i="2"/>
  <c r="R23" i="2" s="1"/>
  <c r="G23" i="2"/>
  <c r="F23" i="2"/>
  <c r="AC31" i="2"/>
  <c r="AB31" i="2"/>
  <c r="AE23" i="2"/>
  <c r="AS23" i="2" l="1"/>
  <c r="G31" i="2"/>
  <c r="P31" i="2"/>
  <c r="N23" i="2"/>
  <c r="AA23" i="2"/>
  <c r="AE31" i="2"/>
  <c r="BD23" i="2"/>
  <c r="BH23" i="2" s="1"/>
  <c r="BH31" i="2" s="1"/>
  <c r="AD31" i="2"/>
  <c r="AA31" i="2"/>
  <c r="AJ23" i="2" l="1"/>
  <c r="U27" i="2"/>
  <c r="U26" i="2"/>
  <c r="U25" i="2"/>
  <c r="U24" i="2"/>
  <c r="U23" i="2"/>
  <c r="R27" i="2"/>
  <c r="R26" i="2"/>
  <c r="R25" i="2"/>
  <c r="R24" i="2"/>
  <c r="H23" i="2"/>
  <c r="AJ27" i="2"/>
  <c r="AJ26" i="2"/>
  <c r="AJ25" i="2"/>
  <c r="AJ24" i="2"/>
  <c r="BA27" i="2" l="1"/>
  <c r="BA25" i="2"/>
  <c r="BA24" i="2"/>
  <c r="H31" i="2"/>
  <c r="BA26" i="2"/>
  <c r="M31" i="2"/>
  <c r="AF23" i="2"/>
  <c r="AF31" i="2" s="1"/>
  <c r="AH31" i="2"/>
  <c r="J31" i="2"/>
  <c r="AU31" i="2"/>
  <c r="BD31" i="2"/>
  <c r="BE31" i="2"/>
  <c r="AZ31" i="2"/>
  <c r="AY31" i="2"/>
  <c r="Q31" i="2"/>
  <c r="O31" i="2"/>
  <c r="N31" i="2"/>
  <c r="K29" i="2"/>
  <c r="F29" i="2"/>
  <c r="E29" i="2"/>
  <c r="E31" i="2" s="1"/>
  <c r="K28" i="2"/>
  <c r="F28" i="2" s="1"/>
  <c r="BG31" i="2"/>
  <c r="BF31" i="2"/>
  <c r="BC31" i="2"/>
  <c r="BB31" i="2"/>
  <c r="AW31" i="2"/>
  <c r="AV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G31" i="2"/>
  <c r="Z31" i="2"/>
  <c r="Y31" i="2"/>
  <c r="X31" i="2"/>
  <c r="W31" i="2"/>
  <c r="V31" i="2"/>
  <c r="U31" i="2"/>
  <c r="T31" i="2"/>
  <c r="S31" i="2"/>
  <c r="R31" i="2"/>
  <c r="L31" i="2"/>
  <c r="I31" i="2"/>
  <c r="BA23" i="2" l="1"/>
  <c r="K31" i="2"/>
  <c r="F31" i="2"/>
  <c r="AX31" i="2"/>
  <c r="BA31" i="2" l="1"/>
</calcChain>
</file>

<file path=xl/sharedStrings.xml><?xml version="1.0" encoding="utf-8"?>
<sst xmlns="http://schemas.openxmlformats.org/spreadsheetml/2006/main" count="200" uniqueCount="90">
  <si>
    <t xml:space="preserve">    до рішення міської ради</t>
  </si>
  <si>
    <t>(код бюджету)</t>
  </si>
  <si>
    <t xml:space="preserve">    Додаток 5</t>
  </si>
  <si>
    <t xml:space="preserve">    від     __________________</t>
  </si>
  <si>
    <t xml:space="preserve">    №____________________ </t>
  </si>
  <si>
    <t>МІЖБЮДЖЕТНІ ТРАНСФЕРТИ</t>
  </si>
  <si>
    <t>на 2020 рік</t>
  </si>
  <si>
    <t>грн.</t>
  </si>
  <si>
    <t>Код бюджету</t>
  </si>
  <si>
    <t>Найменування бюджету - одержувача 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</si>
  <si>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</si>
  <si>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</si>
  <si>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</si>
  <si>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</si>
  <si>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</si>
  <si>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</si>
  <si>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</si>
  <si>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</t>
  </si>
  <si>
    <t xml:space="preserve"> </t>
  </si>
  <si>
    <t>Субвенція з місцевого бюджету за рахунок залишку коштів освітньої субвенції, що утворився на початок бюджетного періоду</t>
  </si>
  <si>
    <t>в тому числі:</t>
  </si>
  <si>
    <t>Субвенція з місцевого бюджету за рахунок залишку коштів медичної субвенції, що утворився на початок бюджетного періоду</t>
  </si>
  <si>
    <t>в тому числі для КНП ММР «Міська лікарня № 5» на:</t>
  </si>
  <si>
    <t xml:space="preserve">Інші субвенції з місцевого бюджету </t>
  </si>
  <si>
    <t xml:space="preserve">  
Реверсна дотація</t>
  </si>
  <si>
    <t>Інші субвенції з місцевого бюджету</t>
  </si>
  <si>
    <t xml:space="preserve"> в тому числі:</t>
  </si>
  <si>
    <t>на придбання обладнання для їдалень (харчоблоків) закладів загальної середньої освіти</t>
  </si>
  <si>
    <t xml:space="preserve">на  закупівлю засобів навчання та обладнання, сучасних меблів для початкових класів  </t>
  </si>
  <si>
    <t xml:space="preserve"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</t>
  </si>
  <si>
    <t>за рахунок цільових видатків на  лікування хворих на цукровий та нецукровий діабет</t>
  </si>
  <si>
    <t xml:space="preserve">на здійснення переданих видатків у сфері охорони здоров’я за рахунок коштів медичної субвенції  </t>
  </si>
  <si>
    <t xml:space="preserve"> придбання медичного обладнання (автоматичного біохімічного аналізатора)</t>
  </si>
  <si>
    <t xml:space="preserve">придбання медичного обладнання (інфузійних насосів для відділення інтенсивної терапії та анестезіології) </t>
  </si>
  <si>
    <t xml:space="preserve">придбання комп’ютерної техніки </t>
  </si>
  <si>
    <t xml:space="preserve">оновлення матеріально-технічної бази (придбання комп’ютерної техніки) </t>
  </si>
  <si>
    <t>лікування хворих на цукровий діабет інсуліном та нецукровий діабет десмопресином у період з 01 квітня по 30 вересня 2020 року</t>
  </si>
  <si>
    <t>видатки на оплату праці з нарахуваннями</t>
  </si>
  <si>
    <t>відшкодування витрат на поховання учасників бойових дій та осіб з інвалідністю внаслідок війни</t>
  </si>
  <si>
    <t xml:space="preserve"> медичне обслуговування осіб, які постраждали внаслідок Чорнобильської катастрофи</t>
  </si>
  <si>
    <t>надання щомісячної матеріальної допомоги  учасникам бойових дій у роки Другої світової війни</t>
  </si>
  <si>
    <t>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</si>
  <si>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>надання одноразової матеріальної допомоги громадянам, які постраждали внаслідок Чорнобильської катастрофи (Ікатегорії), та дітям-інвалідам, інвалідність яких пов'язана з наслідками Чорнобильської  катастрофи</t>
  </si>
  <si>
    <t>надання матеріальної допомоги сім'ям загиблих  та померлих учасників бойових дій, які брали участь в антитерористичній операції на сході України</t>
  </si>
  <si>
    <t>надання щомісячної матеріальної допомоги дітям військовослужбовців, які  загинули, пропали безвісти або  померли внаслідок поранення, контузії чи каліцтва, одержаних при виконанні службових обов’язків  під час участі в антитерористичній  операції (АТО) на сході України</t>
  </si>
  <si>
    <t>здійснення заходів щодо соціально-економічного розвитку територіальних громад</t>
  </si>
  <si>
    <t>здійснення заходів, спрямованих на запобігання виникненню і поширенню, локалізацію та ліквідацію спалахів, епідемій гострої респіраторної хвороби COVID-19, спричиненої коронавірусом SARS-CoV-2</t>
  </si>
  <si>
    <t xml:space="preserve">придбання лікарських засобів, виробів медичного призначення, засобів індивідуального захисту, дезінфекційних засобів тощо </t>
  </si>
  <si>
    <t xml:space="preserve">для КНП ММР «Міська лікарня № 5»  на  придбання  медичного обладнання (електричного коагулятора LAPOMED LMP 0104) </t>
  </si>
  <si>
    <t>для КНП ММР «Міська лікарня № 5» для забезпечення роботи військово-лікарської комісії Вітовського РВК</t>
  </si>
  <si>
    <t>для КНП ММР «Міська лікарня № 5» на спів- фінансування утримання позаштатної постійно діючої військово-лікарської комісії Вітовського РВК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</si>
  <si>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</si>
  <si>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</si>
  <si>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14100000000</t>
  </si>
  <si>
    <t>Обласний бюджет Миколаївської області</t>
  </si>
  <si>
    <t>14311200000</t>
  </si>
  <si>
    <t>Районний бюджет Вітовського району</t>
  </si>
  <si>
    <t>14505000000</t>
  </si>
  <si>
    <t>Бюджет Воскресенської селищної об’єднаної територіальної громади</t>
  </si>
  <si>
    <t>14519000000</t>
  </si>
  <si>
    <t>Бюджет Шевченківської сільської об’єднаної територіальної громади</t>
  </si>
  <si>
    <t>14512000000</t>
  </si>
  <si>
    <t>Бюджет Галицинівської сільської об’єднаної територіальної громади</t>
  </si>
  <si>
    <t>Державний бюджет</t>
  </si>
  <si>
    <t>×</t>
  </si>
  <si>
    <t>УСЬОГО</t>
  </si>
  <si>
    <t>в тому числі на:</t>
  </si>
  <si>
    <t>в тому числіна:</t>
  </si>
  <si>
    <t>в тому числі на :</t>
  </si>
  <si>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</si>
  <si>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</si>
  <si>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</si>
  <si>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</si>
  <si>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здійснення підтримки окремих закладів та заходів у системі охорони здоров'я за рахунок відповідної субвенції з державного бюджету</t>
  </si>
  <si>
    <t>придбання  медичного обладнання (електричного коагулятора LAPOMED LMP 0104)</t>
  </si>
  <si>
    <t>окремі заходи щодо соціального захисту осіб з інвалідністю (компенсаційні виплати особам з інвалідністю на бензин, ремонт, технічне обслуговування автомобілів, мотоколясок і на транспортне обслуговування, встановлення телефонів  особам з інвалідністю I та II груп)</t>
  </si>
  <si>
    <t>співфінансування на закупівлю комп'ютерного обладнання на  забезпечення якісної, сучасної та доступної загальної середньої освіти "Нова українська школа"</t>
  </si>
  <si>
    <t>лікування хворих на цукровий діабет інсуліном та нецукровий діабет десмопресином у період з 01 квітня по 31 грудня 2020 року</t>
  </si>
  <si>
    <t xml:space="preserve"> реалізацію проектів з реконструкції, капітального ремонту приймальних відділень в опорних закладах охорони здоров’я у госпітальних округах за рахунок відповідної субвенції з державного бюджету</t>
  </si>
  <si>
    <t>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</si>
  <si>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здійснення переданих видатків у сфері освіти за рахунок коштів освітньої субвенції </t>
  </si>
  <si>
    <t xml:space="preserve"> інклюзивно-ресурсні центри</t>
  </si>
  <si>
    <t xml:space="preserve"> на оплату праці з нарахуваннями педагогічних працівників приватних закладів загальної середньої освіти</t>
  </si>
  <si>
    <t xml:space="preserve">здійснення переданих видатків у сфері охорони здоров"я за рахунок коштів медичної субвенції </t>
  </si>
  <si>
    <t xml:space="preserve">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</si>
  <si>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 xml:space="preserve">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</si>
  <si>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підготовку і проведення виборів депутатів місцевих рад та сільських, селищних, міських  голів</t>
  </si>
  <si>
    <t>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</si>
  <si>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>у тому числі  на:</t>
  </si>
  <si>
    <t xml:space="preserve">на закупівлю дезінфікуючих засобів для обробки рук і шкіри та дезінфікуючих засобів для обробки поверхонь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</si>
</sst>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.5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1" fillId="0" borderId="0" xfId="0" applyFont="1" applyFill="1"/>
    <xf numFmtId="0" fontId="10" fillId="0" borderId="0" xfId="0" applyFont="1" applyFill="1"/>
    <xf numFmtId="2" fontId="8" fillId="0" borderId="12" xfId="0" applyNumberFormat="1" applyFont="1" applyFill="1" applyBorder="1" applyAlignment="1">
      <alignment horizontal="center" vertical="top" wrapText="1"/>
    </xf>
    <xf numFmtId="0" fontId="15" fillId="0" borderId="6" xfId="0" applyFont="1" applyFill="1" applyBorder="1" applyAlignment="1"/>
    <xf numFmtId="0" fontId="15" fillId="0" borderId="7" xfId="0" applyFont="1" applyFill="1" applyBorder="1" applyAlignment="1"/>
    <xf numFmtId="4" fontId="16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right" wrapText="1"/>
    </xf>
    <xf numFmtId="4" fontId="12" fillId="0" borderId="11" xfId="0" applyNumberFormat="1" applyFont="1" applyFill="1" applyBorder="1" applyAlignment="1">
      <alignment horizontal="right" wrapText="1"/>
    </xf>
    <xf numFmtId="0" fontId="15" fillId="0" borderId="0" xfId="0" applyFont="1" applyFill="1"/>
    <xf numFmtId="0" fontId="14" fillId="0" borderId="12" xfId="0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top" wrapText="1"/>
    </xf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8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2" fontId="12" fillId="0" borderId="2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">
    <dxf>
      <border>
        <vertical/>
        <horizontal/>
      </border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Richenia_rada/2020/s-fi-009%20&#1074;&#1077;&#1088;&#1077;&#1089;&#1077;&#1085;&#1100;/s-fi-____&#1044;&#1086;&#1076;&#1072;&#1090;&#1086;&#1082;%205%202020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зміни s_fi_001"/>
      <sheetName val="s_fi_зміни травень "/>
      <sheetName val="s_fi_008"/>
      <sheetName val="s_fi_зміни вересень"/>
      <sheetName val="s_fi_ут вересень"/>
    </sheetNames>
    <sheetDataSet>
      <sheetData sheetId="0" refreshError="1"/>
      <sheetData sheetId="1" refreshError="1"/>
      <sheetData sheetId="2" refreshError="1"/>
      <sheetData sheetId="3" refreshError="1">
        <row r="23">
          <cell r="E23">
            <v>4945483</v>
          </cell>
        </row>
        <row r="29">
          <cell r="F29">
            <v>0</v>
          </cell>
        </row>
      </sheetData>
      <sheetData sheetId="4" refreshError="1">
        <row r="23">
          <cell r="E23">
            <v>2709660</v>
          </cell>
        </row>
        <row r="29">
          <cell r="E29" t="str">
            <v xml:space="preserve"> </v>
          </cell>
          <cell r="F29">
            <v>0</v>
          </cell>
          <cell r="H29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31"/>
  <sheetViews>
    <sheetView tabSelected="1" view="pageBreakPreview" topLeftCell="L9" zoomScale="57" zoomScaleNormal="57" zoomScaleSheetLayoutView="57" workbookViewId="0">
      <selection activeCell="R18" sqref="R18:R19"/>
    </sheetView>
  </sheetViews>
  <sheetFormatPr defaultColWidth="9.09765625" defaultRowHeight="14" x14ac:dyDescent="0.3"/>
  <cols>
    <col min="1" max="1" width="18.296875" style="1" bestFit="1" customWidth="1"/>
    <col min="2" max="2" width="38.3984375" style="1" customWidth="1"/>
    <col min="3" max="3" width="11.3984375" style="1" customWidth="1"/>
    <col min="4" max="4" width="11.09765625" style="1" customWidth="1"/>
    <col min="5" max="5" width="56.8984375" style="1" customWidth="1"/>
    <col min="6" max="6" width="60.59765625" style="1" customWidth="1"/>
    <col min="7" max="7" width="28.69921875" style="1" customWidth="1"/>
    <col min="8" max="8" width="23.3984375" style="1" customWidth="1"/>
    <col min="9" max="9" width="18.59765625" style="1" customWidth="1"/>
    <col min="10" max="10" width="21.59765625" style="1" customWidth="1"/>
    <col min="11" max="11" width="22.3984375" style="1" customWidth="1"/>
    <col min="12" max="12" width="20.3984375" style="1" customWidth="1"/>
    <col min="13" max="13" width="24" style="1" customWidth="1"/>
    <col min="14" max="14" width="27.69921875" style="1" customWidth="1"/>
    <col min="15" max="15" width="22.296875" style="1" customWidth="1"/>
    <col min="16" max="16" width="28.59765625" style="1" customWidth="1"/>
    <col min="17" max="17" width="25.296875" style="1" customWidth="1"/>
    <col min="18" max="18" width="20.296875" style="1" customWidth="1"/>
    <col min="19" max="19" width="18.8984375" style="1" customWidth="1"/>
    <col min="20" max="20" width="22.09765625" style="1" customWidth="1"/>
    <col min="21" max="21" width="25.09765625" style="1" customWidth="1"/>
    <col min="22" max="22" width="23.09765625" style="1" customWidth="1"/>
    <col min="23" max="23" width="22.09765625" style="1" customWidth="1"/>
    <col min="24" max="24" width="20" style="1" customWidth="1"/>
    <col min="25" max="25" width="18.59765625" style="1" customWidth="1"/>
    <col min="26" max="26" width="24.296875" style="1" customWidth="1"/>
    <col min="27" max="27" width="29.09765625" style="1" customWidth="1"/>
    <col min="28" max="28" width="21.09765625" style="40" customWidth="1"/>
    <col min="29" max="29" width="20.09765625" style="40" customWidth="1"/>
    <col min="30" max="30" width="30.09765625" style="1" customWidth="1"/>
    <col min="31" max="31" width="29.69921875" style="1" customWidth="1"/>
    <col min="32" max="32" width="30.8984375" style="1" customWidth="1"/>
    <col min="33" max="33" width="25.296875" style="1" customWidth="1"/>
    <col min="34" max="34" width="28.59765625" style="1" customWidth="1"/>
    <col min="35" max="35" width="24.3984375" style="1" customWidth="1"/>
    <col min="36" max="36" width="19.09765625" style="1" customWidth="1"/>
    <col min="37" max="37" width="23.69921875" style="1" customWidth="1"/>
    <col min="38" max="38" width="22.09765625" style="1" customWidth="1"/>
    <col min="39" max="39" width="30" style="1" customWidth="1"/>
    <col min="40" max="40" width="19.8984375" style="1" customWidth="1"/>
    <col min="41" max="41" width="17.8984375" style="1" customWidth="1"/>
    <col min="42" max="42" width="28" style="1" customWidth="1"/>
    <col min="43" max="43" width="27" style="1" customWidth="1"/>
    <col min="44" max="45" width="28" style="1" customWidth="1"/>
    <col min="46" max="46" width="34.59765625" style="1" customWidth="1"/>
    <col min="47" max="47" width="25.8984375" style="1" customWidth="1"/>
    <col min="48" max="48" width="28.09765625" style="1" customWidth="1"/>
    <col min="49" max="49" width="29.59765625" style="1" customWidth="1"/>
    <col min="50" max="50" width="28.8984375" style="1" customWidth="1"/>
    <col min="51" max="52" width="14.09765625" style="1" customWidth="1"/>
    <col min="53" max="53" width="19.69921875" style="1" bestFit="1" customWidth="1"/>
    <col min="54" max="54" width="18.3984375" style="1" customWidth="1"/>
    <col min="55" max="55" width="13.09765625" style="1" customWidth="1"/>
    <col min="56" max="56" width="18.296875" style="1" customWidth="1"/>
    <col min="57" max="57" width="23.59765625" style="1" customWidth="1"/>
    <col min="58" max="58" width="22" style="1" customWidth="1"/>
    <col min="59" max="59" width="15.09765625" style="1" customWidth="1"/>
    <col min="60" max="60" width="19.3984375" style="1" bestFit="1" customWidth="1"/>
    <col min="61" max="16384" width="9.09765625" style="1"/>
  </cols>
  <sheetData>
    <row r="2" spans="1:60" ht="17.75" x14ac:dyDescent="0.35">
      <c r="I2" s="24" t="s">
        <v>2</v>
      </c>
    </row>
    <row r="3" spans="1:60" ht="17.75" x14ac:dyDescent="0.35">
      <c r="I3" s="24" t="s">
        <v>0</v>
      </c>
    </row>
    <row r="4" spans="1:60" ht="17.75" x14ac:dyDescent="0.35">
      <c r="I4" s="24" t="s">
        <v>3</v>
      </c>
    </row>
    <row r="5" spans="1:60" ht="17.75" x14ac:dyDescent="0.35">
      <c r="F5" s="2"/>
      <c r="G5" s="2"/>
      <c r="H5" s="2"/>
      <c r="I5" s="24" t="s">
        <v>4</v>
      </c>
      <c r="O5" s="2"/>
      <c r="P5" s="2"/>
      <c r="Q5" s="2"/>
      <c r="R5" s="2"/>
      <c r="S5" s="2"/>
      <c r="T5" s="2"/>
      <c r="U5" s="2"/>
      <c r="V5" s="2"/>
      <c r="AG5" s="3"/>
      <c r="AH5" s="3"/>
    </row>
    <row r="6" spans="1:60" ht="22.6" x14ac:dyDescent="0.4">
      <c r="B6" s="23"/>
      <c r="C6" s="52" t="s">
        <v>5</v>
      </c>
      <c r="D6" s="52"/>
      <c r="E6" s="52"/>
      <c r="F6" s="52"/>
      <c r="G6" s="52"/>
      <c r="H6" s="52"/>
      <c r="I6" s="52"/>
      <c r="J6" s="5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"/>
      <c r="X6" s="2"/>
      <c r="Y6" s="2"/>
      <c r="Z6" s="2"/>
      <c r="AA6" s="2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Y6" s="3"/>
    </row>
    <row r="7" spans="1:60" ht="22.6" x14ac:dyDescent="0.4">
      <c r="B7" s="23"/>
      <c r="C7" s="52" t="s">
        <v>6</v>
      </c>
      <c r="D7" s="52"/>
      <c r="E7" s="52"/>
      <c r="F7" s="52"/>
      <c r="G7" s="52"/>
      <c r="H7" s="52"/>
      <c r="I7" s="52"/>
      <c r="J7" s="52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"/>
      <c r="X7" s="2"/>
      <c r="Y7" s="2"/>
      <c r="Z7" s="2"/>
      <c r="AA7" s="2"/>
      <c r="AB7" s="41"/>
      <c r="AC7" s="4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Y7" s="3"/>
    </row>
    <row r="9" spans="1:60" ht="17.75" x14ac:dyDescent="0.3">
      <c r="B9" s="44"/>
      <c r="C9" s="83">
        <v>14201100000</v>
      </c>
      <c r="D9" s="83"/>
      <c r="E9" s="4"/>
      <c r="I9" s="5"/>
      <c r="J9" s="5"/>
      <c r="K9" s="5"/>
      <c r="M9" s="5"/>
      <c r="N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2"/>
      <c r="AC9" s="42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60" ht="17.75" x14ac:dyDescent="0.3">
      <c r="B10" s="45"/>
      <c r="C10" s="84" t="s">
        <v>1</v>
      </c>
      <c r="D10" s="84"/>
      <c r="E10" s="4"/>
      <c r="I10" s="5"/>
      <c r="J10" s="5"/>
      <c r="K10" s="5"/>
      <c r="M10" s="5"/>
      <c r="N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42"/>
      <c r="AC10" s="42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60" ht="15.0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42"/>
      <c r="AC11" s="42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60" ht="15.05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42"/>
      <c r="AC12" s="4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60" ht="18.3" thickBot="1" x14ac:dyDescent="0.35">
      <c r="A13" s="5"/>
      <c r="B13" s="5"/>
      <c r="C13" s="5"/>
      <c r="D13" s="5"/>
      <c r="E13" s="5"/>
      <c r="F13" s="5"/>
      <c r="G13" s="5"/>
      <c r="H13" s="5"/>
      <c r="I13" s="5"/>
      <c r="J13" s="6" t="s">
        <v>7</v>
      </c>
      <c r="K13" s="6"/>
      <c r="P13" s="5"/>
      <c r="Q13" s="5"/>
      <c r="R13" s="5"/>
      <c r="S13" s="5"/>
      <c r="T13" s="5"/>
      <c r="U13" s="5"/>
      <c r="V13" s="5"/>
      <c r="W13" s="5"/>
      <c r="X13" s="5"/>
      <c r="Y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60" s="25" customFormat="1" ht="19.5" customHeight="1" thickBot="1" x14ac:dyDescent="0.45">
      <c r="A14" s="71" t="s">
        <v>8</v>
      </c>
      <c r="B14" s="71" t="s">
        <v>9</v>
      </c>
      <c r="C14" s="57" t="s">
        <v>10</v>
      </c>
      <c r="D14" s="57"/>
      <c r="E14" s="57"/>
      <c r="F14" s="57"/>
      <c r="G14" s="57"/>
      <c r="H14" s="57"/>
      <c r="I14" s="57"/>
      <c r="J14" s="57"/>
      <c r="K14" s="57" t="s">
        <v>10</v>
      </c>
      <c r="L14" s="57"/>
      <c r="M14" s="57"/>
      <c r="N14" s="57"/>
      <c r="O14" s="57"/>
      <c r="P14" s="57"/>
      <c r="Q14" s="57"/>
      <c r="R14" s="57"/>
      <c r="S14" s="57"/>
      <c r="T14" s="57"/>
      <c r="U14" s="57" t="s">
        <v>10</v>
      </c>
      <c r="V14" s="57"/>
      <c r="W14" s="57"/>
      <c r="X14" s="57"/>
      <c r="Y14" s="57"/>
      <c r="Z14" s="57"/>
      <c r="AA14" s="57"/>
      <c r="AB14" s="57"/>
      <c r="AC14" s="57"/>
      <c r="AD14" s="57"/>
      <c r="AE14" s="57" t="s">
        <v>10</v>
      </c>
      <c r="AF14" s="57"/>
      <c r="AG14" s="57"/>
      <c r="AH14" s="57"/>
      <c r="AI14" s="57"/>
      <c r="AJ14" s="57"/>
      <c r="AK14" s="57"/>
      <c r="AL14" s="57"/>
      <c r="AM14" s="57"/>
      <c r="AN14" s="57" t="s">
        <v>10</v>
      </c>
      <c r="AO14" s="57"/>
      <c r="AP14" s="57"/>
      <c r="AQ14" s="57"/>
      <c r="AR14" s="57"/>
      <c r="AS14" s="57"/>
      <c r="AT14" s="57"/>
      <c r="AU14" s="57"/>
      <c r="AV14" s="57"/>
      <c r="AW14" s="57" t="s">
        <v>10</v>
      </c>
      <c r="AX14" s="57"/>
      <c r="AY14" s="57"/>
      <c r="AZ14" s="57"/>
      <c r="BA14" s="57"/>
      <c r="BB14" s="85" t="s">
        <v>11</v>
      </c>
      <c r="BC14" s="85"/>
      <c r="BD14" s="85"/>
      <c r="BE14" s="85"/>
      <c r="BF14" s="85"/>
      <c r="BG14" s="85"/>
      <c r="BH14" s="85"/>
    </row>
    <row r="15" spans="1:60" s="25" customFormat="1" ht="19.5" customHeight="1" thickBot="1" x14ac:dyDescent="0.45">
      <c r="A15" s="72"/>
      <c r="B15" s="72"/>
      <c r="C15" s="74" t="s">
        <v>12</v>
      </c>
      <c r="D15" s="75"/>
      <c r="E15" s="61" t="s">
        <v>13</v>
      </c>
      <c r="F15" s="55"/>
      <c r="G15" s="55"/>
      <c r="H15" s="55"/>
      <c r="I15" s="55"/>
      <c r="J15" s="55"/>
      <c r="K15" s="55" t="s">
        <v>13</v>
      </c>
      <c r="L15" s="55"/>
      <c r="M15" s="55"/>
      <c r="N15" s="55"/>
      <c r="O15" s="55"/>
      <c r="P15" s="55"/>
      <c r="Q15" s="55"/>
      <c r="R15" s="55"/>
      <c r="S15" s="55"/>
      <c r="T15" s="55"/>
      <c r="U15" s="55" t="s">
        <v>13</v>
      </c>
      <c r="V15" s="55"/>
      <c r="W15" s="55"/>
      <c r="X15" s="55"/>
      <c r="Y15" s="55"/>
      <c r="Z15" s="55"/>
      <c r="AA15" s="55"/>
      <c r="AB15" s="55"/>
      <c r="AC15" s="55"/>
      <c r="AD15" s="55"/>
      <c r="AE15" s="55" t="s">
        <v>13</v>
      </c>
      <c r="AF15" s="55"/>
      <c r="AG15" s="55"/>
      <c r="AH15" s="55"/>
      <c r="AI15" s="55"/>
      <c r="AJ15" s="55"/>
      <c r="AK15" s="55"/>
      <c r="AL15" s="55"/>
      <c r="AM15" s="55"/>
      <c r="AN15" s="55" t="s">
        <v>13</v>
      </c>
      <c r="AO15" s="55"/>
      <c r="AP15" s="55"/>
      <c r="AQ15" s="55"/>
      <c r="AR15" s="55"/>
      <c r="AS15" s="55"/>
      <c r="AT15" s="55"/>
      <c r="AU15" s="55"/>
      <c r="AV15" s="55"/>
      <c r="AW15" s="55" t="s">
        <v>13</v>
      </c>
      <c r="AX15" s="55"/>
      <c r="AY15" s="55"/>
      <c r="AZ15" s="56"/>
      <c r="BA15" s="72" t="s">
        <v>14</v>
      </c>
      <c r="BB15" s="74" t="s">
        <v>12</v>
      </c>
      <c r="BC15" s="75"/>
      <c r="BD15" s="61" t="s">
        <v>13</v>
      </c>
      <c r="BE15" s="55"/>
      <c r="BF15" s="55"/>
      <c r="BG15" s="56"/>
      <c r="BH15" s="72" t="s">
        <v>14</v>
      </c>
    </row>
    <row r="16" spans="1:60" s="25" customFormat="1" ht="20.95" customHeight="1" thickBot="1" x14ac:dyDescent="0.45">
      <c r="A16" s="72"/>
      <c r="B16" s="72"/>
      <c r="C16" s="61"/>
      <c r="D16" s="56"/>
      <c r="E16" s="53" t="s">
        <v>15</v>
      </c>
      <c r="F16" s="54"/>
      <c r="G16" s="54"/>
      <c r="H16" s="54"/>
      <c r="I16" s="54"/>
      <c r="J16" s="54"/>
      <c r="K16" s="54" t="s">
        <v>15</v>
      </c>
      <c r="L16" s="54"/>
      <c r="M16" s="54"/>
      <c r="N16" s="54"/>
      <c r="O16" s="54"/>
      <c r="P16" s="54"/>
      <c r="Q16" s="54"/>
      <c r="R16" s="54"/>
      <c r="S16" s="54"/>
      <c r="T16" s="54"/>
      <c r="U16" s="54" t="s">
        <v>15</v>
      </c>
      <c r="V16" s="54"/>
      <c r="W16" s="54"/>
      <c r="X16" s="54"/>
      <c r="Y16" s="54"/>
      <c r="Z16" s="54"/>
      <c r="AA16" s="54"/>
      <c r="AB16" s="54"/>
      <c r="AC16" s="54"/>
      <c r="AD16" s="54"/>
      <c r="AE16" s="54" t="s">
        <v>15</v>
      </c>
      <c r="AF16" s="54"/>
      <c r="AG16" s="54"/>
      <c r="AH16" s="54"/>
      <c r="AI16" s="54"/>
      <c r="AJ16" s="54"/>
      <c r="AK16" s="54"/>
      <c r="AL16" s="54"/>
      <c r="AM16" s="54"/>
      <c r="AN16" s="54" t="s">
        <v>15</v>
      </c>
      <c r="AO16" s="54"/>
      <c r="AP16" s="54"/>
      <c r="AQ16" s="54"/>
      <c r="AR16" s="54"/>
      <c r="AS16" s="54"/>
      <c r="AT16" s="54"/>
      <c r="AU16" s="54"/>
      <c r="AV16" s="54"/>
      <c r="AW16" s="54" t="s">
        <v>15</v>
      </c>
      <c r="AX16" s="58"/>
      <c r="AY16" s="59" t="s">
        <v>16</v>
      </c>
      <c r="AZ16" s="51"/>
      <c r="BA16" s="72"/>
      <c r="BB16" s="61"/>
      <c r="BC16" s="56"/>
      <c r="BD16" s="59" t="s">
        <v>15</v>
      </c>
      <c r="BE16" s="50"/>
      <c r="BF16" s="59" t="s">
        <v>16</v>
      </c>
      <c r="BG16" s="51"/>
      <c r="BH16" s="72"/>
    </row>
    <row r="17" spans="1:60" s="25" customFormat="1" ht="19.5" customHeight="1" thickBot="1" x14ac:dyDescent="0.45">
      <c r="A17" s="72"/>
      <c r="B17" s="72"/>
      <c r="C17" s="53" t="s">
        <v>17</v>
      </c>
      <c r="D17" s="54"/>
      <c r="E17" s="54"/>
      <c r="F17" s="54"/>
      <c r="G17" s="54"/>
      <c r="H17" s="54"/>
      <c r="I17" s="54"/>
      <c r="J17" s="54"/>
      <c r="K17" s="54" t="s">
        <v>17</v>
      </c>
      <c r="L17" s="54"/>
      <c r="M17" s="54"/>
      <c r="N17" s="54"/>
      <c r="O17" s="54"/>
      <c r="P17" s="54"/>
      <c r="Q17" s="54"/>
      <c r="R17" s="54"/>
      <c r="S17" s="54"/>
      <c r="T17" s="54"/>
      <c r="U17" s="54" t="s">
        <v>17</v>
      </c>
      <c r="V17" s="54"/>
      <c r="W17" s="54"/>
      <c r="X17" s="54"/>
      <c r="Y17" s="54"/>
      <c r="Z17" s="54"/>
      <c r="AA17" s="54"/>
      <c r="AB17" s="54"/>
      <c r="AC17" s="54"/>
      <c r="AD17" s="54"/>
      <c r="AE17" s="54" t="s">
        <v>17</v>
      </c>
      <c r="AF17" s="54"/>
      <c r="AG17" s="54"/>
      <c r="AH17" s="54"/>
      <c r="AI17" s="54"/>
      <c r="AJ17" s="54"/>
      <c r="AK17" s="54"/>
      <c r="AL17" s="54"/>
      <c r="AM17" s="54"/>
      <c r="AN17" s="50" t="s">
        <v>17</v>
      </c>
      <c r="AO17" s="50"/>
      <c r="AP17" s="50"/>
      <c r="AQ17" s="50"/>
      <c r="AR17" s="50"/>
      <c r="AS17" s="50"/>
      <c r="AT17" s="50"/>
      <c r="AU17" s="50"/>
      <c r="AV17" s="50"/>
      <c r="AW17" s="50" t="s">
        <v>17</v>
      </c>
      <c r="AX17" s="50"/>
      <c r="AY17" s="50"/>
      <c r="AZ17" s="51"/>
      <c r="BA17" s="72"/>
      <c r="BB17" s="59" t="s">
        <v>17</v>
      </c>
      <c r="BC17" s="50"/>
      <c r="BD17" s="50"/>
      <c r="BE17" s="50"/>
      <c r="BF17" s="50"/>
      <c r="BG17" s="51"/>
      <c r="BH17" s="72"/>
    </row>
    <row r="18" spans="1:60" s="25" customFormat="1" ht="24.75" customHeight="1" thickBot="1" x14ac:dyDescent="0.45">
      <c r="A18" s="72"/>
      <c r="B18" s="72"/>
      <c r="C18" s="60" t="s">
        <v>18</v>
      </c>
      <c r="D18" s="69" t="s">
        <v>18</v>
      </c>
      <c r="E18" s="66" t="s">
        <v>69</v>
      </c>
      <c r="F18" s="62" t="s">
        <v>70</v>
      </c>
      <c r="G18" s="62" t="s">
        <v>85</v>
      </c>
      <c r="H18" s="62" t="s">
        <v>80</v>
      </c>
      <c r="I18" s="79" t="s">
        <v>20</v>
      </c>
      <c r="J18" s="80"/>
      <c r="K18" s="62" t="s">
        <v>19</v>
      </c>
      <c r="L18" s="7" t="s">
        <v>20</v>
      </c>
      <c r="M18" s="69" t="s">
        <v>71</v>
      </c>
      <c r="N18" s="62" t="s">
        <v>72</v>
      </c>
      <c r="O18" s="76" t="s">
        <v>20</v>
      </c>
      <c r="P18" s="77"/>
      <c r="Q18" s="78"/>
      <c r="R18" s="69" t="s">
        <v>83</v>
      </c>
      <c r="S18" s="59" t="s">
        <v>20</v>
      </c>
      <c r="T18" s="51"/>
      <c r="U18" s="62" t="s">
        <v>21</v>
      </c>
      <c r="V18" s="59" t="s">
        <v>22</v>
      </c>
      <c r="W18" s="50"/>
      <c r="X18" s="50"/>
      <c r="Y18" s="51"/>
      <c r="Z18" s="48" t="s">
        <v>22</v>
      </c>
      <c r="AA18" s="66" t="s">
        <v>79</v>
      </c>
      <c r="AB18" s="68" t="s">
        <v>88</v>
      </c>
      <c r="AC18" s="68"/>
      <c r="AD18" s="66" t="s">
        <v>78</v>
      </c>
      <c r="AE18" s="66" t="s">
        <v>84</v>
      </c>
      <c r="AF18" s="62" t="s">
        <v>73</v>
      </c>
      <c r="AG18" s="59" t="s">
        <v>66</v>
      </c>
      <c r="AH18" s="50"/>
      <c r="AI18" s="51"/>
      <c r="AJ18" s="71" t="s">
        <v>23</v>
      </c>
      <c r="AK18" s="53" t="s">
        <v>67</v>
      </c>
      <c r="AL18" s="54"/>
      <c r="AM18" s="54"/>
      <c r="AN18" s="54"/>
      <c r="AO18" s="54"/>
      <c r="AP18" s="53" t="s">
        <v>68</v>
      </c>
      <c r="AQ18" s="54"/>
      <c r="AR18" s="54"/>
      <c r="AS18" s="54"/>
      <c r="AT18" s="54"/>
      <c r="AU18" s="54"/>
      <c r="AV18" s="54"/>
      <c r="AW18" s="54"/>
      <c r="AX18" s="58"/>
      <c r="AY18" s="60" t="s">
        <v>18</v>
      </c>
      <c r="AZ18" s="69" t="s">
        <v>18</v>
      </c>
      <c r="BA18" s="72"/>
      <c r="BB18" s="71" t="s">
        <v>24</v>
      </c>
      <c r="BC18" s="69" t="s">
        <v>18</v>
      </c>
      <c r="BD18" s="71" t="s">
        <v>25</v>
      </c>
      <c r="BE18" s="39" t="s">
        <v>26</v>
      </c>
      <c r="BF18" s="69" t="s">
        <v>18</v>
      </c>
      <c r="BG18" s="69" t="s">
        <v>18</v>
      </c>
      <c r="BH18" s="72"/>
    </row>
    <row r="19" spans="1:60" s="25" customFormat="1" ht="409.6" customHeight="1" thickBot="1" x14ac:dyDescent="0.45">
      <c r="A19" s="72"/>
      <c r="B19" s="72"/>
      <c r="C19" s="61"/>
      <c r="D19" s="70"/>
      <c r="E19" s="67"/>
      <c r="F19" s="63"/>
      <c r="G19" s="63"/>
      <c r="H19" s="63"/>
      <c r="I19" s="26" t="s">
        <v>81</v>
      </c>
      <c r="J19" s="26" t="s">
        <v>82</v>
      </c>
      <c r="K19" s="63"/>
      <c r="L19" s="8" t="s">
        <v>27</v>
      </c>
      <c r="M19" s="70"/>
      <c r="N19" s="63"/>
      <c r="O19" s="8" t="s">
        <v>28</v>
      </c>
      <c r="P19" s="22" t="s">
        <v>29</v>
      </c>
      <c r="Q19" s="22" t="s">
        <v>89</v>
      </c>
      <c r="R19" s="70"/>
      <c r="S19" s="9" t="s">
        <v>30</v>
      </c>
      <c r="T19" s="10" t="s">
        <v>31</v>
      </c>
      <c r="U19" s="63"/>
      <c r="V19" s="11" t="s">
        <v>32</v>
      </c>
      <c r="W19" s="11" t="s">
        <v>33</v>
      </c>
      <c r="X19" s="11" t="s">
        <v>34</v>
      </c>
      <c r="Y19" s="11" t="s">
        <v>74</v>
      </c>
      <c r="Z19" s="12" t="s">
        <v>35</v>
      </c>
      <c r="AA19" s="67"/>
      <c r="AB19" s="49" t="s">
        <v>86</v>
      </c>
      <c r="AC19" s="49" t="s">
        <v>87</v>
      </c>
      <c r="AD19" s="67"/>
      <c r="AE19" s="67"/>
      <c r="AF19" s="63"/>
      <c r="AG19" s="13" t="s">
        <v>36</v>
      </c>
      <c r="AH19" s="13" t="s">
        <v>77</v>
      </c>
      <c r="AI19" s="14" t="s">
        <v>37</v>
      </c>
      <c r="AJ19" s="72"/>
      <c r="AK19" s="15" t="s">
        <v>38</v>
      </c>
      <c r="AL19" s="15" t="s">
        <v>39</v>
      </c>
      <c r="AM19" s="15" t="s">
        <v>75</v>
      </c>
      <c r="AN19" s="15" t="s">
        <v>40</v>
      </c>
      <c r="AO19" s="15" t="s">
        <v>41</v>
      </c>
      <c r="AP19" s="15" t="s">
        <v>42</v>
      </c>
      <c r="AQ19" s="15" t="s">
        <v>43</v>
      </c>
      <c r="AR19" s="9" t="s">
        <v>44</v>
      </c>
      <c r="AS19" s="16" t="s">
        <v>45</v>
      </c>
      <c r="AT19" s="16" t="s">
        <v>46</v>
      </c>
      <c r="AU19" s="16" t="s">
        <v>47</v>
      </c>
      <c r="AV19" s="16" t="s">
        <v>48</v>
      </c>
      <c r="AW19" s="16" t="s">
        <v>49</v>
      </c>
      <c r="AX19" s="16" t="s">
        <v>50</v>
      </c>
      <c r="AY19" s="61"/>
      <c r="AZ19" s="70"/>
      <c r="BA19" s="72"/>
      <c r="BB19" s="73"/>
      <c r="BC19" s="70"/>
      <c r="BD19" s="73"/>
      <c r="BE19" s="17" t="s">
        <v>76</v>
      </c>
      <c r="BF19" s="70"/>
      <c r="BG19" s="70"/>
      <c r="BH19" s="72"/>
    </row>
    <row r="20" spans="1:60" s="25" customFormat="1" ht="19.5" customHeight="1" thickBot="1" x14ac:dyDescent="0.45">
      <c r="A20" s="72"/>
      <c r="B20" s="72"/>
      <c r="C20" s="81" t="s">
        <v>51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53" t="s">
        <v>51</v>
      </c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8"/>
      <c r="AP20" s="64" t="s">
        <v>51</v>
      </c>
      <c r="AQ20" s="65"/>
      <c r="AR20" s="65"/>
      <c r="AS20" s="65"/>
      <c r="AT20" s="65"/>
      <c r="AU20" s="65"/>
      <c r="AV20" s="65"/>
      <c r="AW20" s="65"/>
      <c r="AX20" s="65"/>
      <c r="AY20" s="27"/>
      <c r="AZ20" s="28"/>
      <c r="BA20" s="72"/>
      <c r="BB20" s="59" t="s">
        <v>52</v>
      </c>
      <c r="BC20" s="50"/>
      <c r="BD20" s="50"/>
      <c r="BE20" s="50"/>
      <c r="BF20" s="50"/>
      <c r="BG20" s="51"/>
      <c r="BH20" s="72"/>
    </row>
    <row r="21" spans="1:60" s="25" customFormat="1" ht="18.8" thickBot="1" x14ac:dyDescent="0.45">
      <c r="A21" s="73"/>
      <c r="B21" s="73"/>
      <c r="C21" s="47" t="s">
        <v>18</v>
      </c>
      <c r="D21" s="47" t="s">
        <v>18</v>
      </c>
      <c r="E21" s="47">
        <v>41050400</v>
      </c>
      <c r="F21" s="47">
        <v>41050600</v>
      </c>
      <c r="G21" s="47">
        <v>41050900</v>
      </c>
      <c r="H21" s="47">
        <v>41051000</v>
      </c>
      <c r="I21" s="47"/>
      <c r="J21" s="47"/>
      <c r="K21" s="47">
        <v>41051100</v>
      </c>
      <c r="L21" s="48"/>
      <c r="M21" s="47">
        <v>41051200</v>
      </c>
      <c r="N21" s="47">
        <v>41051400</v>
      </c>
      <c r="O21" s="59"/>
      <c r="P21" s="50"/>
      <c r="Q21" s="51"/>
      <c r="R21" s="46">
        <v>41051500</v>
      </c>
      <c r="S21" s="59"/>
      <c r="T21" s="51"/>
      <c r="U21" s="47">
        <v>41051600</v>
      </c>
      <c r="V21" s="59"/>
      <c r="W21" s="50"/>
      <c r="X21" s="50"/>
      <c r="Y21" s="50"/>
      <c r="Z21" s="51"/>
      <c r="AA21" s="47">
        <v>41053000</v>
      </c>
      <c r="AB21" s="16"/>
      <c r="AC21" s="16"/>
      <c r="AD21" s="47">
        <v>41055100</v>
      </c>
      <c r="AE21" s="47">
        <v>41055200</v>
      </c>
      <c r="AF21" s="47">
        <v>41055000</v>
      </c>
      <c r="AG21" s="59"/>
      <c r="AH21" s="50"/>
      <c r="AI21" s="51"/>
      <c r="AJ21" s="47">
        <v>41053900</v>
      </c>
      <c r="AK21" s="59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1"/>
      <c r="AY21" s="47" t="s">
        <v>18</v>
      </c>
      <c r="AZ21" s="47" t="s">
        <v>18</v>
      </c>
      <c r="BA21" s="73"/>
      <c r="BB21" s="47">
        <v>9110</v>
      </c>
      <c r="BC21" s="47" t="s">
        <v>18</v>
      </c>
      <c r="BD21" s="47">
        <v>9770</v>
      </c>
      <c r="BE21" s="47"/>
      <c r="BF21" s="47" t="s">
        <v>18</v>
      </c>
      <c r="BG21" s="47" t="s">
        <v>18</v>
      </c>
      <c r="BH21" s="73"/>
    </row>
    <row r="22" spans="1:60" s="25" customFormat="1" ht="18.8" thickBot="1" x14ac:dyDescent="0.45">
      <c r="A22" s="43">
        <v>1</v>
      </c>
      <c r="B22" s="43">
        <v>2</v>
      </c>
      <c r="C22" s="43">
        <v>3</v>
      </c>
      <c r="D22" s="43">
        <v>4</v>
      </c>
      <c r="E22" s="43">
        <v>5</v>
      </c>
      <c r="F22" s="43">
        <v>6</v>
      </c>
      <c r="G22" s="43">
        <v>7</v>
      </c>
      <c r="H22" s="43">
        <v>8</v>
      </c>
      <c r="I22" s="43">
        <v>9</v>
      </c>
      <c r="J22" s="43">
        <v>10</v>
      </c>
      <c r="K22" s="43">
        <v>11</v>
      </c>
      <c r="L22" s="43">
        <v>12</v>
      </c>
      <c r="M22" s="43">
        <v>13</v>
      </c>
      <c r="N22" s="43">
        <v>14</v>
      </c>
      <c r="O22" s="43">
        <v>15</v>
      </c>
      <c r="P22" s="43">
        <v>16</v>
      </c>
      <c r="Q22" s="43">
        <v>17</v>
      </c>
      <c r="R22" s="43">
        <v>18</v>
      </c>
      <c r="S22" s="43">
        <v>19</v>
      </c>
      <c r="T22" s="43">
        <v>20</v>
      </c>
      <c r="U22" s="43">
        <v>21</v>
      </c>
      <c r="V22" s="43">
        <v>22</v>
      </c>
      <c r="W22" s="43">
        <v>23</v>
      </c>
      <c r="X22" s="43">
        <v>24</v>
      </c>
      <c r="Y22" s="43">
        <v>25</v>
      </c>
      <c r="Z22" s="43">
        <v>26</v>
      </c>
      <c r="AA22" s="43">
        <v>27</v>
      </c>
      <c r="AB22" s="43">
        <v>28</v>
      </c>
      <c r="AC22" s="43">
        <v>29</v>
      </c>
      <c r="AD22" s="43">
        <v>30</v>
      </c>
      <c r="AE22" s="43">
        <v>31</v>
      </c>
      <c r="AF22" s="43">
        <v>32</v>
      </c>
      <c r="AG22" s="43">
        <v>33</v>
      </c>
      <c r="AH22" s="43">
        <v>34</v>
      </c>
      <c r="AI22" s="43">
        <v>35</v>
      </c>
      <c r="AJ22" s="43">
        <v>36</v>
      </c>
      <c r="AK22" s="43">
        <v>37</v>
      </c>
      <c r="AL22" s="43">
        <v>38</v>
      </c>
      <c r="AM22" s="43">
        <v>39</v>
      </c>
      <c r="AN22" s="43">
        <v>40</v>
      </c>
      <c r="AO22" s="43">
        <v>41</v>
      </c>
      <c r="AP22" s="43">
        <v>42</v>
      </c>
      <c r="AQ22" s="43">
        <v>43</v>
      </c>
      <c r="AR22" s="43">
        <v>44</v>
      </c>
      <c r="AS22" s="43">
        <v>45</v>
      </c>
      <c r="AT22" s="43">
        <v>46</v>
      </c>
      <c r="AU22" s="43">
        <v>47</v>
      </c>
      <c r="AV22" s="43">
        <v>48</v>
      </c>
      <c r="AW22" s="43">
        <v>49</v>
      </c>
      <c r="AX22" s="43">
        <v>50</v>
      </c>
      <c r="AY22" s="43">
        <v>51</v>
      </c>
      <c r="AZ22" s="43">
        <v>52</v>
      </c>
      <c r="BA22" s="43">
        <v>53</v>
      </c>
      <c r="BB22" s="43">
        <v>54</v>
      </c>
      <c r="BC22" s="43">
        <v>55</v>
      </c>
      <c r="BD22" s="43">
        <v>56</v>
      </c>
      <c r="BE22" s="43">
        <v>57</v>
      </c>
      <c r="BF22" s="43">
        <v>58</v>
      </c>
      <c r="BG22" s="43">
        <v>59</v>
      </c>
      <c r="BH22" s="43">
        <v>60</v>
      </c>
    </row>
    <row r="23" spans="1:60" s="32" customFormat="1" ht="42.75" customHeight="1" thickBot="1" x14ac:dyDescent="0.45">
      <c r="A23" s="18" t="s">
        <v>53</v>
      </c>
      <c r="B23" s="19" t="s">
        <v>54</v>
      </c>
      <c r="C23" s="29"/>
      <c r="D23" s="29"/>
      <c r="E23" s="30">
        <v>2709660</v>
      </c>
      <c r="F23" s="30">
        <f>8212404+2065968-2065968</f>
        <v>8212404</v>
      </c>
      <c r="G23" s="30">
        <f>11413080+1330949-1330949</f>
        <v>11413080</v>
      </c>
      <c r="H23" s="30">
        <f>I23+J23</f>
        <v>6535683</v>
      </c>
      <c r="I23" s="30">
        <v>4945483</v>
      </c>
      <c r="J23" s="30">
        <v>1590200</v>
      </c>
      <c r="K23" s="30">
        <v>2800000</v>
      </c>
      <c r="L23" s="31">
        <v>2800000</v>
      </c>
      <c r="M23" s="30">
        <v>1791576</v>
      </c>
      <c r="N23" s="30">
        <f>6037595+5943039</f>
        <v>11980634</v>
      </c>
      <c r="O23" s="31">
        <v>5862770</v>
      </c>
      <c r="P23" s="31">
        <v>174825</v>
      </c>
      <c r="Q23" s="31">
        <v>5943039</v>
      </c>
      <c r="R23" s="30">
        <f>S23+T23</f>
        <v>2465700</v>
      </c>
      <c r="S23" s="31">
        <f>2465700-256+256</f>
        <v>2465700</v>
      </c>
      <c r="T23" s="31">
        <v>0</v>
      </c>
      <c r="U23" s="30">
        <f>SUM(V23:Z23)</f>
        <v>0</v>
      </c>
      <c r="V23" s="31">
        <v>0</v>
      </c>
      <c r="W23" s="31">
        <v>0</v>
      </c>
      <c r="X23" s="30">
        <v>0</v>
      </c>
      <c r="Y23" s="30">
        <v>0</v>
      </c>
      <c r="Z23" s="30">
        <v>0</v>
      </c>
      <c r="AA23" s="30">
        <f>11605982+7061174</f>
        <v>18667156</v>
      </c>
      <c r="AB23" s="31">
        <v>18587756</v>
      </c>
      <c r="AC23" s="31">
        <v>79400</v>
      </c>
      <c r="AD23" s="30">
        <v>13936655</v>
      </c>
      <c r="AE23" s="30">
        <f>1080000+11912500</f>
        <v>12992500</v>
      </c>
      <c r="AF23" s="30">
        <f>AG23+AH23+AI23</f>
        <v>17360700</v>
      </c>
      <c r="AG23" s="31">
        <v>7710300</v>
      </c>
      <c r="AH23" s="31">
        <v>3850400</v>
      </c>
      <c r="AI23" s="31">
        <v>5800000</v>
      </c>
      <c r="AJ23" s="30">
        <f>AK23+AL23+AM23+AN23+AO23+AP23+AQ23+AR23+AS23+AT23+AU23+AV23+AW23+AX23</f>
        <v>15227040</v>
      </c>
      <c r="AK23" s="31">
        <f>461960</f>
        <v>461960</v>
      </c>
      <c r="AL23" s="31">
        <v>856700</v>
      </c>
      <c r="AM23" s="31">
        <f>245100-2000</f>
        <v>243100</v>
      </c>
      <c r="AN23" s="31">
        <v>8090000</v>
      </c>
      <c r="AO23" s="31">
        <v>585000</v>
      </c>
      <c r="AP23" s="31">
        <v>392600</v>
      </c>
      <c r="AQ23" s="31">
        <v>600000</v>
      </c>
      <c r="AR23" s="31">
        <v>480000</v>
      </c>
      <c r="AS23" s="31">
        <f>1323120+50000+108560</f>
        <v>1481680</v>
      </c>
      <c r="AT23" s="31">
        <v>1536000</v>
      </c>
      <c r="AU23" s="31">
        <v>500000</v>
      </c>
      <c r="AV23" s="30">
        <v>0</v>
      </c>
      <c r="AW23" s="30">
        <v>0</v>
      </c>
      <c r="AX23" s="30">
        <v>0</v>
      </c>
      <c r="AY23" s="30"/>
      <c r="AZ23" s="30"/>
      <c r="BA23" s="30">
        <f>E23+F23+H23+K23+M23+N23+R23+AA23+AD23+AF23+AJ23+U23+G23+AE23</f>
        <v>126092788</v>
      </c>
      <c r="BB23" s="30">
        <v>0</v>
      </c>
      <c r="BC23" s="30">
        <v>0</v>
      </c>
      <c r="BD23" s="30">
        <f>BE23</f>
        <v>439562</v>
      </c>
      <c r="BE23" s="31">
        <v>439562</v>
      </c>
      <c r="BF23" s="30">
        <v>0</v>
      </c>
      <c r="BG23" s="30">
        <v>0</v>
      </c>
      <c r="BH23" s="30">
        <f>BD23</f>
        <v>439562</v>
      </c>
    </row>
    <row r="24" spans="1:60" s="32" customFormat="1" ht="42.75" customHeight="1" thickBot="1" x14ac:dyDescent="0.45">
      <c r="A24" s="18" t="s">
        <v>55</v>
      </c>
      <c r="B24" s="19" t="s">
        <v>56</v>
      </c>
      <c r="C24" s="29"/>
      <c r="D24" s="29"/>
      <c r="E24" s="30"/>
      <c r="F24" s="30"/>
      <c r="G24" s="30"/>
      <c r="H24" s="30"/>
      <c r="I24" s="30"/>
      <c r="J24" s="30"/>
      <c r="K24" s="30"/>
      <c r="L24" s="31"/>
      <c r="M24" s="30"/>
      <c r="N24" s="30"/>
      <c r="O24" s="30"/>
      <c r="P24" s="30"/>
      <c r="Q24" s="30"/>
      <c r="R24" s="30">
        <f t="shared" ref="R24:R27" si="0">S24+T24</f>
        <v>3723900</v>
      </c>
      <c r="S24" s="31"/>
      <c r="T24" s="31">
        <v>3723900</v>
      </c>
      <c r="U24" s="30">
        <f>SUM(V24:Z24)</f>
        <v>29866.89</v>
      </c>
      <c r="V24" s="31">
        <v>0</v>
      </c>
      <c r="W24" s="31">
        <v>0</v>
      </c>
      <c r="X24" s="30">
        <v>0</v>
      </c>
      <c r="Y24" s="30">
        <v>0</v>
      </c>
      <c r="Z24" s="30">
        <v>29866.89</v>
      </c>
      <c r="AA24" s="30"/>
      <c r="AB24" s="31"/>
      <c r="AC24" s="31"/>
      <c r="AD24" s="30"/>
      <c r="AE24" s="30"/>
      <c r="AF24" s="30">
        <v>0</v>
      </c>
      <c r="AG24" s="31">
        <v>0</v>
      </c>
      <c r="AH24" s="31">
        <v>0</v>
      </c>
      <c r="AI24" s="31">
        <v>0</v>
      </c>
      <c r="AJ24" s="30">
        <f>AK24+AL24+AM24+AN24+AO24+AP24+AQ24+AR24+AS24+AT24+AU24+AV24+AW24+AX24</f>
        <v>197384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0">
        <v>0</v>
      </c>
      <c r="AW24" s="31">
        <v>197384</v>
      </c>
      <c r="AX24" s="30">
        <v>0</v>
      </c>
      <c r="AY24" s="30"/>
      <c r="AZ24" s="30"/>
      <c r="BA24" s="30">
        <f>E24+F24+H24+K24+M24+N24+R24+AA24+AD24+AF24+AJ24+U24+G24+AE24</f>
        <v>3951150.89</v>
      </c>
      <c r="BB24" s="30">
        <v>0</v>
      </c>
      <c r="BC24" s="30">
        <v>0</v>
      </c>
      <c r="BD24" s="30">
        <v>0</v>
      </c>
      <c r="BE24" s="30"/>
      <c r="BF24" s="30">
        <v>0</v>
      </c>
      <c r="BG24" s="30">
        <v>0</v>
      </c>
      <c r="BH24" s="30">
        <v>0</v>
      </c>
    </row>
    <row r="25" spans="1:60" s="32" customFormat="1" ht="61.55" customHeight="1" thickBot="1" x14ac:dyDescent="0.45">
      <c r="A25" s="18" t="s">
        <v>57</v>
      </c>
      <c r="B25" s="19" t="s">
        <v>58</v>
      </c>
      <c r="C25" s="29"/>
      <c r="D25" s="29"/>
      <c r="E25" s="30"/>
      <c r="F25" s="30"/>
      <c r="G25" s="30"/>
      <c r="H25" s="30"/>
      <c r="I25" s="30"/>
      <c r="J25" s="30"/>
      <c r="K25" s="30"/>
      <c r="L25" s="31"/>
      <c r="M25" s="30"/>
      <c r="N25" s="30"/>
      <c r="O25" s="30"/>
      <c r="P25" s="30"/>
      <c r="Q25" s="30"/>
      <c r="R25" s="30">
        <f t="shared" si="0"/>
        <v>2000600</v>
      </c>
      <c r="S25" s="31"/>
      <c r="T25" s="31">
        <v>2000600</v>
      </c>
      <c r="U25" s="30">
        <f>SUM(V25:Z25)</f>
        <v>150800</v>
      </c>
      <c r="V25" s="31">
        <v>0</v>
      </c>
      <c r="W25" s="31">
        <v>125000</v>
      </c>
      <c r="X25" s="30">
        <v>25800</v>
      </c>
      <c r="Y25" s="30">
        <v>0</v>
      </c>
      <c r="Z25" s="30">
        <v>0</v>
      </c>
      <c r="AA25" s="30"/>
      <c r="AB25" s="31"/>
      <c r="AC25" s="31"/>
      <c r="AD25" s="30"/>
      <c r="AE25" s="30"/>
      <c r="AF25" s="30">
        <v>0</v>
      </c>
      <c r="AG25" s="31">
        <v>0</v>
      </c>
      <c r="AH25" s="31">
        <v>0</v>
      </c>
      <c r="AI25" s="31">
        <v>0</v>
      </c>
      <c r="AJ25" s="30">
        <f>AK25+AL25+AM25+AN25+AO25+AP25+AQ25+AR25+AS25+AT25+AU25+AV25+AW25+AX25</f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0">
        <v>0</v>
      </c>
      <c r="AW25" s="30">
        <v>0</v>
      </c>
      <c r="AX25" s="30">
        <v>0</v>
      </c>
      <c r="AY25" s="30"/>
      <c r="AZ25" s="30"/>
      <c r="BA25" s="30">
        <f>E25+F25+H25+K25+M25+N25+R25+AA25+AD25+AF25+AJ25+U25+G25+AE25</f>
        <v>2151400</v>
      </c>
      <c r="BB25" s="30">
        <v>0</v>
      </c>
      <c r="BC25" s="30">
        <v>0</v>
      </c>
      <c r="BD25" s="30">
        <v>0</v>
      </c>
      <c r="BE25" s="30"/>
      <c r="BF25" s="30">
        <v>0</v>
      </c>
      <c r="BG25" s="30">
        <v>0</v>
      </c>
      <c r="BH25" s="30">
        <v>0</v>
      </c>
    </row>
    <row r="26" spans="1:60" s="32" customFormat="1" ht="61.55" customHeight="1" thickBot="1" x14ac:dyDescent="0.45">
      <c r="A26" s="18" t="s">
        <v>59</v>
      </c>
      <c r="B26" s="19" t="s">
        <v>60</v>
      </c>
      <c r="C26" s="29"/>
      <c r="D26" s="29"/>
      <c r="E26" s="30"/>
      <c r="F26" s="30"/>
      <c r="G26" s="30"/>
      <c r="H26" s="30"/>
      <c r="I26" s="30"/>
      <c r="J26" s="30"/>
      <c r="K26" s="30"/>
      <c r="L26" s="31"/>
      <c r="M26" s="30"/>
      <c r="N26" s="30"/>
      <c r="O26" s="30"/>
      <c r="P26" s="30"/>
      <c r="Q26" s="30"/>
      <c r="R26" s="30">
        <f t="shared" si="0"/>
        <v>1872000</v>
      </c>
      <c r="S26" s="31"/>
      <c r="T26" s="31">
        <v>1872000</v>
      </c>
      <c r="U26" s="30">
        <f>SUM(V26:Z26)</f>
        <v>141300</v>
      </c>
      <c r="V26" s="31">
        <v>123800</v>
      </c>
      <c r="W26" s="31">
        <v>0</v>
      </c>
      <c r="X26" s="30">
        <v>17500</v>
      </c>
      <c r="Y26" s="30">
        <v>0</v>
      </c>
      <c r="Z26" s="30">
        <v>0</v>
      </c>
      <c r="AA26" s="30"/>
      <c r="AB26" s="31"/>
      <c r="AC26" s="31"/>
      <c r="AD26" s="30"/>
      <c r="AE26" s="30"/>
      <c r="AF26" s="30">
        <v>0</v>
      </c>
      <c r="AG26" s="31">
        <v>0</v>
      </c>
      <c r="AH26" s="31">
        <v>0</v>
      </c>
      <c r="AI26" s="31">
        <v>0</v>
      </c>
      <c r="AJ26" s="30">
        <f>AK26+AL26+AM26+AN26+AO26+AP26+AQ26+AR26+AS26+AT26+AU26+AV26+AW26+AX26</f>
        <v>52871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0">
        <v>0</v>
      </c>
      <c r="AW26" s="30">
        <v>0</v>
      </c>
      <c r="AX26" s="31">
        <v>52871</v>
      </c>
      <c r="AY26" s="30"/>
      <c r="AZ26" s="30"/>
      <c r="BA26" s="30">
        <f>E26+F26+H26+K26+M26+N26+R26+AA26+AD26+AF26+AJ26+U26+G26+AE26</f>
        <v>2066171</v>
      </c>
      <c r="BB26" s="30">
        <v>0</v>
      </c>
      <c r="BC26" s="30">
        <v>0</v>
      </c>
      <c r="BD26" s="30">
        <v>0</v>
      </c>
      <c r="BE26" s="30"/>
      <c r="BF26" s="30">
        <v>0</v>
      </c>
      <c r="BG26" s="30">
        <v>0</v>
      </c>
      <c r="BH26" s="30">
        <v>0</v>
      </c>
    </row>
    <row r="27" spans="1:60" s="32" customFormat="1" ht="63" customHeight="1" thickBot="1" x14ac:dyDescent="0.45">
      <c r="A27" s="20" t="s">
        <v>61</v>
      </c>
      <c r="B27" s="21" t="s">
        <v>62</v>
      </c>
      <c r="C27" s="29"/>
      <c r="D27" s="29"/>
      <c r="E27" s="30"/>
      <c r="F27" s="30"/>
      <c r="G27" s="30"/>
      <c r="H27" s="30"/>
      <c r="I27" s="30"/>
      <c r="J27" s="30"/>
      <c r="K27" s="30"/>
      <c r="L27" s="31"/>
      <c r="M27" s="30"/>
      <c r="N27" s="30"/>
      <c r="O27" s="30"/>
      <c r="P27" s="30"/>
      <c r="Q27" s="30"/>
      <c r="R27" s="30">
        <f t="shared" si="0"/>
        <v>1375800</v>
      </c>
      <c r="S27" s="31"/>
      <c r="T27" s="31">
        <v>1375800</v>
      </c>
      <c r="U27" s="30">
        <f>SUM(V27:Z27)</f>
        <v>103800</v>
      </c>
      <c r="V27" s="31">
        <v>0</v>
      </c>
      <c r="W27" s="31">
        <v>0</v>
      </c>
      <c r="X27" s="30">
        <v>0</v>
      </c>
      <c r="Y27" s="30">
        <v>103800</v>
      </c>
      <c r="Z27" s="30">
        <v>0</v>
      </c>
      <c r="AA27" s="30"/>
      <c r="AB27" s="31"/>
      <c r="AC27" s="31"/>
      <c r="AD27" s="30"/>
      <c r="AE27" s="30"/>
      <c r="AF27" s="30">
        <v>0</v>
      </c>
      <c r="AG27" s="31">
        <v>0</v>
      </c>
      <c r="AH27" s="31">
        <v>0</v>
      </c>
      <c r="AI27" s="31">
        <v>0</v>
      </c>
      <c r="AJ27" s="30">
        <f>AK27+AL27+AM27+AN27+AO27+AP27+AQ27+AR27+AS27+AT27+AU27+AV27+AW27+AX27</f>
        <v>96200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96200</v>
      </c>
      <c r="AW27" s="30">
        <v>0</v>
      </c>
      <c r="AX27" s="30">
        <v>0</v>
      </c>
      <c r="AY27" s="30"/>
      <c r="AZ27" s="30"/>
      <c r="BA27" s="30">
        <f>E27+F27+H27+K27+M27+N27+R27+AA27+AD27+AF27+AJ27+U27+G27+AE27</f>
        <v>1575800</v>
      </c>
      <c r="BB27" s="30">
        <v>0</v>
      </c>
      <c r="BC27" s="30">
        <v>0</v>
      </c>
      <c r="BD27" s="30">
        <v>0</v>
      </c>
      <c r="BE27" s="30"/>
      <c r="BF27" s="30">
        <v>0</v>
      </c>
      <c r="BG27" s="30">
        <v>0</v>
      </c>
      <c r="BH27" s="30">
        <v>0</v>
      </c>
    </row>
    <row r="28" spans="1:60" s="32" customFormat="1" ht="18.8" thickBot="1" x14ac:dyDescent="0.45">
      <c r="A28" s="46"/>
      <c r="B28" s="19"/>
      <c r="C28" s="29" t="s">
        <v>18</v>
      </c>
      <c r="D28" s="29" t="s">
        <v>18</v>
      </c>
      <c r="E28" s="30" t="s">
        <v>18</v>
      </c>
      <c r="F28" s="30">
        <f t="shared" ref="F28" si="1">SUM(I28:K28)</f>
        <v>0</v>
      </c>
      <c r="G28" s="30"/>
      <c r="H28" s="30"/>
      <c r="I28" s="30" t="s">
        <v>18</v>
      </c>
      <c r="J28" s="30" t="s">
        <v>18</v>
      </c>
      <c r="K28" s="30">
        <f>SUM(L28:L28)</f>
        <v>0</v>
      </c>
      <c r="L28" s="31" t="s">
        <v>18</v>
      </c>
      <c r="M28" s="30" t="s">
        <v>18</v>
      </c>
      <c r="N28" s="30"/>
      <c r="O28" s="30"/>
      <c r="P28" s="30"/>
      <c r="Q28" s="30"/>
      <c r="R28" s="30" t="s">
        <v>18</v>
      </c>
      <c r="S28" s="31" t="s">
        <v>18</v>
      </c>
      <c r="T28" s="31" t="s">
        <v>18</v>
      </c>
      <c r="U28" s="30" t="s">
        <v>18</v>
      </c>
      <c r="V28" s="31"/>
      <c r="W28" s="31" t="s">
        <v>18</v>
      </c>
      <c r="X28" s="31"/>
      <c r="Y28" s="31" t="s">
        <v>18</v>
      </c>
      <c r="Z28" s="31"/>
      <c r="AA28" s="31"/>
      <c r="AB28" s="31"/>
      <c r="AC28" s="31"/>
      <c r="AD28" s="31"/>
      <c r="AE28" s="31"/>
      <c r="AF28" s="30" t="s">
        <v>18</v>
      </c>
      <c r="AG28" s="31" t="s">
        <v>18</v>
      </c>
      <c r="AH28" s="31" t="s">
        <v>18</v>
      </c>
      <c r="AI28" s="31" t="s">
        <v>18</v>
      </c>
      <c r="AJ28" s="30">
        <v>0</v>
      </c>
      <c r="AK28" s="30"/>
      <c r="AL28" s="30"/>
      <c r="AM28" s="30"/>
      <c r="AN28" s="30"/>
      <c r="AO28" s="30"/>
      <c r="AP28" s="30"/>
      <c r="AQ28" s="30"/>
      <c r="AR28" s="30" t="s">
        <v>18</v>
      </c>
      <c r="AS28" s="30"/>
      <c r="AT28" s="30"/>
      <c r="AU28" s="30"/>
      <c r="AV28" s="30" t="s">
        <v>18</v>
      </c>
      <c r="AW28" s="30" t="s">
        <v>18</v>
      </c>
      <c r="AX28" s="30" t="s">
        <v>18</v>
      </c>
      <c r="AY28" s="30" t="s">
        <v>18</v>
      </c>
      <c r="AZ28" s="30" t="s">
        <v>18</v>
      </c>
      <c r="BA28" s="30"/>
      <c r="BB28" s="30" t="s">
        <v>18</v>
      </c>
      <c r="BC28" s="30" t="s">
        <v>18</v>
      </c>
      <c r="BD28" s="30"/>
      <c r="BE28" s="30"/>
      <c r="BF28" s="30" t="s">
        <v>18</v>
      </c>
      <c r="BG28" s="30" t="s">
        <v>18</v>
      </c>
      <c r="BH28" s="30"/>
    </row>
    <row r="29" spans="1:60" s="37" customFormat="1" ht="18.8" thickBot="1" x14ac:dyDescent="0.4">
      <c r="A29" s="33"/>
      <c r="B29" s="33" t="s">
        <v>63</v>
      </c>
      <c r="C29" s="34"/>
      <c r="D29" s="34"/>
      <c r="E29" s="35" t="str">
        <f>'[1]s_fi_зміни вересень'!E29</f>
        <v xml:space="preserve"> </v>
      </c>
      <c r="F29" s="35">
        <f>'[1]s_fi_зміни вересень'!F29</f>
        <v>0</v>
      </c>
      <c r="G29" s="35"/>
      <c r="H29" s="35"/>
      <c r="I29" s="35"/>
      <c r="J29" s="35"/>
      <c r="K29" s="35">
        <f>[1]s_fi_008!F29+'[1]s_fi_зміни вересень'!H29</f>
        <v>0</v>
      </c>
      <c r="L29" s="36"/>
      <c r="M29" s="35"/>
      <c r="N29" s="35"/>
      <c r="O29" s="35"/>
      <c r="P29" s="35"/>
      <c r="Q29" s="35"/>
      <c r="R29" s="35"/>
      <c r="S29" s="36"/>
      <c r="T29" s="36"/>
      <c r="U29" s="35"/>
      <c r="V29" s="36">
        <v>0</v>
      </c>
      <c r="W29" s="36"/>
      <c r="X29" s="35" t="s">
        <v>18</v>
      </c>
      <c r="Y29" s="35"/>
      <c r="Z29" s="35"/>
      <c r="AA29" s="35"/>
      <c r="AB29" s="36"/>
      <c r="AC29" s="36"/>
      <c r="AD29" s="35"/>
      <c r="AE29" s="35"/>
      <c r="AF29" s="35"/>
      <c r="AG29" s="36"/>
      <c r="AH29" s="36"/>
      <c r="AI29" s="36"/>
      <c r="AJ29" s="35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/>
      <c r="AS29" s="36">
        <v>0</v>
      </c>
      <c r="AT29" s="36">
        <v>0</v>
      </c>
      <c r="AU29" s="36">
        <v>0</v>
      </c>
      <c r="AV29" s="35"/>
      <c r="AW29" s="35" t="s">
        <v>18</v>
      </c>
      <c r="AX29" s="35" t="s">
        <v>18</v>
      </c>
      <c r="AY29" s="35"/>
      <c r="AZ29" s="35"/>
      <c r="BA29" s="35"/>
      <c r="BB29" s="35">
        <v>97205800</v>
      </c>
      <c r="BC29" s="35"/>
      <c r="BD29" s="30">
        <v>0</v>
      </c>
      <c r="BE29" s="35"/>
      <c r="BF29" s="35"/>
      <c r="BG29" s="35"/>
      <c r="BH29" s="35">
        <v>97205800</v>
      </c>
    </row>
    <row r="30" spans="1:60" s="32" customFormat="1" ht="18.8" thickBot="1" x14ac:dyDescent="0.45">
      <c r="A30" s="19"/>
      <c r="B30" s="19"/>
      <c r="C30" s="29" t="s">
        <v>18</v>
      </c>
      <c r="D30" s="29" t="s">
        <v>18</v>
      </c>
      <c r="E30" s="30" t="s">
        <v>18</v>
      </c>
      <c r="F30" s="30" t="s">
        <v>18</v>
      </c>
      <c r="G30" s="30"/>
      <c r="H30" s="30"/>
      <c r="I30" s="30" t="s">
        <v>18</v>
      </c>
      <c r="J30" s="30" t="s">
        <v>18</v>
      </c>
      <c r="K30" s="30" t="s">
        <v>18</v>
      </c>
      <c r="L30" s="31" t="s">
        <v>18</v>
      </c>
      <c r="M30" s="30" t="s">
        <v>18</v>
      </c>
      <c r="N30" s="30"/>
      <c r="O30" s="30"/>
      <c r="P30" s="30"/>
      <c r="Q30" s="30"/>
      <c r="R30" s="30" t="s">
        <v>18</v>
      </c>
      <c r="S30" s="31" t="s">
        <v>18</v>
      </c>
      <c r="T30" s="31" t="s">
        <v>18</v>
      </c>
      <c r="U30" s="30" t="s">
        <v>18</v>
      </c>
      <c r="V30" s="31"/>
      <c r="W30" s="31" t="s">
        <v>18</v>
      </c>
      <c r="X30" s="31" t="s">
        <v>18</v>
      </c>
      <c r="Y30" s="31" t="s">
        <v>18</v>
      </c>
      <c r="Z30" s="31" t="s">
        <v>18</v>
      </c>
      <c r="AA30" s="31"/>
      <c r="AB30" s="31"/>
      <c r="AC30" s="31"/>
      <c r="AD30" s="31"/>
      <c r="AE30" s="31"/>
      <c r="AF30" s="30" t="s">
        <v>18</v>
      </c>
      <c r="AG30" s="31" t="s">
        <v>18</v>
      </c>
      <c r="AH30" s="31" t="s">
        <v>18</v>
      </c>
      <c r="AI30" s="31" t="s">
        <v>18</v>
      </c>
      <c r="AJ30" s="30">
        <v>0</v>
      </c>
      <c r="AK30" s="30"/>
      <c r="AL30" s="30"/>
      <c r="AM30" s="30"/>
      <c r="AN30" s="30"/>
      <c r="AO30" s="30"/>
      <c r="AP30" s="30"/>
      <c r="AQ30" s="30"/>
      <c r="AR30" s="30" t="s">
        <v>18</v>
      </c>
      <c r="AS30" s="30"/>
      <c r="AT30" s="30"/>
      <c r="AU30" s="30"/>
      <c r="AV30" s="30" t="s">
        <v>18</v>
      </c>
      <c r="AW30" s="30" t="s">
        <v>18</v>
      </c>
      <c r="AX30" s="30" t="s">
        <v>18</v>
      </c>
      <c r="AY30" s="30" t="s">
        <v>18</v>
      </c>
      <c r="AZ30" s="30" t="s">
        <v>18</v>
      </c>
      <c r="BA30" s="30"/>
      <c r="BB30" s="30" t="s">
        <v>18</v>
      </c>
      <c r="BC30" s="30" t="s">
        <v>18</v>
      </c>
      <c r="BD30" s="30" t="s">
        <v>18</v>
      </c>
      <c r="BE30" s="30"/>
      <c r="BF30" s="30" t="s">
        <v>18</v>
      </c>
      <c r="BG30" s="30" t="s">
        <v>18</v>
      </c>
      <c r="BH30" s="30" t="s">
        <v>18</v>
      </c>
    </row>
    <row r="31" spans="1:60" s="37" customFormat="1" ht="18.8" thickBot="1" x14ac:dyDescent="0.35">
      <c r="A31" s="38" t="s">
        <v>64</v>
      </c>
      <c r="B31" s="38" t="s">
        <v>65</v>
      </c>
      <c r="C31" s="34" t="s">
        <v>18</v>
      </c>
      <c r="D31" s="34" t="s">
        <v>18</v>
      </c>
      <c r="E31" s="35">
        <f>SUM(E23:E29)</f>
        <v>2709660</v>
      </c>
      <c r="F31" s="35">
        <f t="shared" ref="F31" si="2">SUM(F23:F29)</f>
        <v>8212404</v>
      </c>
      <c r="G31" s="35">
        <f>SUM(G23:G29)</f>
        <v>11413080</v>
      </c>
      <c r="H31" s="35">
        <f>SUM(H23:H29)</f>
        <v>6535683</v>
      </c>
      <c r="I31" s="35">
        <f>SUM(I23:I29)</f>
        <v>4945483</v>
      </c>
      <c r="J31" s="35">
        <f>SUM(J23:J29)</f>
        <v>1590200</v>
      </c>
      <c r="K31" s="35">
        <f t="shared" ref="K31:BG31" si="3">SUM(K23:K29)</f>
        <v>2800000</v>
      </c>
      <c r="L31" s="36">
        <f t="shared" si="3"/>
        <v>2800000</v>
      </c>
      <c r="M31" s="35">
        <f t="shared" si="3"/>
        <v>1791576</v>
      </c>
      <c r="N31" s="35">
        <f t="shared" si="3"/>
        <v>11980634</v>
      </c>
      <c r="O31" s="36">
        <f t="shared" si="3"/>
        <v>5862770</v>
      </c>
      <c r="P31" s="36">
        <f t="shared" ref="P31" si="4">SUM(P23:P29)</f>
        <v>174825</v>
      </c>
      <c r="Q31" s="36">
        <f t="shared" si="3"/>
        <v>5943039</v>
      </c>
      <c r="R31" s="35">
        <f t="shared" si="3"/>
        <v>11438000</v>
      </c>
      <c r="S31" s="36">
        <f t="shared" si="3"/>
        <v>2465700</v>
      </c>
      <c r="T31" s="36">
        <f t="shared" si="3"/>
        <v>8972300</v>
      </c>
      <c r="U31" s="35">
        <f>SUM(U23:U29)</f>
        <v>425766.89</v>
      </c>
      <c r="V31" s="36">
        <f t="shared" si="3"/>
        <v>123800</v>
      </c>
      <c r="W31" s="36">
        <f t="shared" si="3"/>
        <v>125000</v>
      </c>
      <c r="X31" s="36">
        <f t="shared" si="3"/>
        <v>43300</v>
      </c>
      <c r="Y31" s="36">
        <f t="shared" si="3"/>
        <v>103800</v>
      </c>
      <c r="Z31" s="36">
        <f t="shared" si="3"/>
        <v>29866.89</v>
      </c>
      <c r="AA31" s="35">
        <f t="shared" si="3"/>
        <v>18667156</v>
      </c>
      <c r="AB31" s="36">
        <f t="shared" si="3"/>
        <v>18587756</v>
      </c>
      <c r="AC31" s="36">
        <f t="shared" si="3"/>
        <v>79400</v>
      </c>
      <c r="AD31" s="35">
        <f t="shared" si="3"/>
        <v>13936655</v>
      </c>
      <c r="AE31" s="35">
        <f t="shared" ref="AE31" si="5">SUM(AE23:AE29)</f>
        <v>12992500</v>
      </c>
      <c r="AF31" s="35">
        <f t="shared" si="3"/>
        <v>17360700</v>
      </c>
      <c r="AG31" s="36">
        <f t="shared" si="3"/>
        <v>7710300</v>
      </c>
      <c r="AH31" s="36">
        <f t="shared" ref="AH31" si="6">SUM(AH23:AH29)</f>
        <v>3850400</v>
      </c>
      <c r="AI31" s="36">
        <f t="shared" si="3"/>
        <v>5800000</v>
      </c>
      <c r="AJ31" s="35">
        <f>SUM(AJ23:AJ29)</f>
        <v>15573495</v>
      </c>
      <c r="AK31" s="36">
        <f t="shared" si="3"/>
        <v>461960</v>
      </c>
      <c r="AL31" s="36">
        <f t="shared" si="3"/>
        <v>856700</v>
      </c>
      <c r="AM31" s="36">
        <f t="shared" si="3"/>
        <v>243100</v>
      </c>
      <c r="AN31" s="36">
        <f t="shared" si="3"/>
        <v>8090000</v>
      </c>
      <c r="AO31" s="36">
        <f t="shared" si="3"/>
        <v>585000</v>
      </c>
      <c r="AP31" s="36">
        <f t="shared" si="3"/>
        <v>392600</v>
      </c>
      <c r="AQ31" s="36">
        <f t="shared" si="3"/>
        <v>600000</v>
      </c>
      <c r="AR31" s="36">
        <f t="shared" si="3"/>
        <v>480000</v>
      </c>
      <c r="AS31" s="36">
        <f t="shared" si="3"/>
        <v>1481680</v>
      </c>
      <c r="AT31" s="36">
        <f t="shared" si="3"/>
        <v>1536000</v>
      </c>
      <c r="AU31" s="36">
        <f t="shared" si="3"/>
        <v>500000</v>
      </c>
      <c r="AV31" s="36">
        <f t="shared" ref="AV31:AW31" si="7">SUM(AV23:AV29)</f>
        <v>96200</v>
      </c>
      <c r="AW31" s="36">
        <f t="shared" si="7"/>
        <v>197384</v>
      </c>
      <c r="AX31" s="36">
        <f t="shared" si="3"/>
        <v>52871</v>
      </c>
      <c r="AY31" s="35">
        <f t="shared" si="3"/>
        <v>0</v>
      </c>
      <c r="AZ31" s="35">
        <f t="shared" si="3"/>
        <v>0</v>
      </c>
      <c r="BA31" s="35">
        <f t="shared" si="3"/>
        <v>135837309.88999999</v>
      </c>
      <c r="BB31" s="35">
        <f t="shared" si="3"/>
        <v>97205800</v>
      </c>
      <c r="BC31" s="35">
        <f t="shared" si="3"/>
        <v>0</v>
      </c>
      <c r="BD31" s="35">
        <f>SUM(BD23:BD29)</f>
        <v>439562</v>
      </c>
      <c r="BE31" s="36">
        <f t="shared" si="3"/>
        <v>439562</v>
      </c>
      <c r="BF31" s="35">
        <f t="shared" si="3"/>
        <v>0</v>
      </c>
      <c r="BG31" s="35">
        <f t="shared" si="3"/>
        <v>0</v>
      </c>
      <c r="BH31" s="35">
        <f>SUM(BH23:BH29)</f>
        <v>97645362</v>
      </c>
    </row>
  </sheetData>
  <mergeCells count="80">
    <mergeCell ref="C9:D9"/>
    <mergeCell ref="C10:D10"/>
    <mergeCell ref="C14:J14"/>
    <mergeCell ref="E15:J15"/>
    <mergeCell ref="BB14:BH14"/>
    <mergeCell ref="BA15:BA21"/>
    <mergeCell ref="BB15:BC16"/>
    <mergeCell ref="BD15:BG15"/>
    <mergeCell ref="BH15:BH21"/>
    <mergeCell ref="AY16:AZ16"/>
    <mergeCell ref="BD16:BE16"/>
    <mergeCell ref="BF16:BG16"/>
    <mergeCell ref="AZ18:AZ19"/>
    <mergeCell ref="BB20:BG20"/>
    <mergeCell ref="BB18:BB19"/>
    <mergeCell ref="BC18:BC19"/>
    <mergeCell ref="I18:J18"/>
    <mergeCell ref="C20:W20"/>
    <mergeCell ref="G18:G19"/>
    <mergeCell ref="BD18:BD19"/>
    <mergeCell ref="BF18:BF19"/>
    <mergeCell ref="S18:T18"/>
    <mergeCell ref="U18:U19"/>
    <mergeCell ref="AD18:AD19"/>
    <mergeCell ref="AA18:AA19"/>
    <mergeCell ref="V18:Y18"/>
    <mergeCell ref="AJ18:AJ19"/>
    <mergeCell ref="AK18:AO18"/>
    <mergeCell ref="AP18:AX18"/>
    <mergeCell ref="H18:H19"/>
    <mergeCell ref="BG18:BG19"/>
    <mergeCell ref="O21:Q21"/>
    <mergeCell ref="S21:T21"/>
    <mergeCell ref="A14:A21"/>
    <mergeCell ref="B14:B21"/>
    <mergeCell ref="C18:C19"/>
    <mergeCell ref="D18:D19"/>
    <mergeCell ref="E18:E19"/>
    <mergeCell ref="C15:D16"/>
    <mergeCell ref="BB17:BG17"/>
    <mergeCell ref="F18:F19"/>
    <mergeCell ref="K18:K19"/>
    <mergeCell ref="M18:M19"/>
    <mergeCell ref="N18:N19"/>
    <mergeCell ref="R18:R19"/>
    <mergeCell ref="O18:Q18"/>
    <mergeCell ref="V21:Z21"/>
    <mergeCell ref="AG21:AI21"/>
    <mergeCell ref="AK21:AX21"/>
    <mergeCell ref="AY18:AY19"/>
    <mergeCell ref="AF18:AF19"/>
    <mergeCell ref="AG18:AI18"/>
    <mergeCell ref="X20:AO20"/>
    <mergeCell ref="AP20:AX20"/>
    <mergeCell ref="AE18:AE19"/>
    <mergeCell ref="AB18:AC18"/>
    <mergeCell ref="AE16:AM16"/>
    <mergeCell ref="AN16:AV16"/>
    <mergeCell ref="AW16:AX16"/>
    <mergeCell ref="K14:T14"/>
    <mergeCell ref="AE14:AM14"/>
    <mergeCell ref="U14:AD14"/>
    <mergeCell ref="U15:AD15"/>
    <mergeCell ref="AE15:AM15"/>
    <mergeCell ref="AW17:AZ17"/>
    <mergeCell ref="C6:J6"/>
    <mergeCell ref="C7:J7"/>
    <mergeCell ref="C17:J17"/>
    <mergeCell ref="K17:T17"/>
    <mergeCell ref="U17:AD17"/>
    <mergeCell ref="AE17:AM17"/>
    <mergeCell ref="AN17:AV17"/>
    <mergeCell ref="AW15:AZ15"/>
    <mergeCell ref="AW14:BA14"/>
    <mergeCell ref="E16:J16"/>
    <mergeCell ref="K15:T15"/>
    <mergeCell ref="K16:T16"/>
    <mergeCell ref="U16:AD16"/>
    <mergeCell ref="AN14:AV14"/>
    <mergeCell ref="AN15:AV15"/>
  </mergeCells>
  <conditionalFormatting sqref="C23:BG31">
    <cfRule type="cellIs" dxfId="1" priority="5" operator="equal">
      <formula>0</formula>
    </cfRule>
    <cfRule type="cellIs" dxfId="0" priority="6" operator="equal">
      <formula>0</formula>
    </cfRule>
  </conditionalFormatting>
  <pageMargins left="0.39370078740157483" right="0.19685039370078741" top="0.31496062992125984" bottom="0.27559055118110237" header="0.31496062992125984" footer="0.31496062992125984"/>
  <pageSetup paperSize="9" scale="46" fitToWidth="10" orientation="landscape" verticalDpi="0" r:id="rId1"/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user362b</cp:lastModifiedBy>
  <cp:lastPrinted>2020-12-16T11:28:02Z</cp:lastPrinted>
  <dcterms:created xsi:type="dcterms:W3CDTF">2020-06-04T14:01:22Z</dcterms:created>
  <dcterms:modified xsi:type="dcterms:W3CDTF">2020-12-17T12:43:01Z</dcterms:modified>
</cp:coreProperties>
</file>