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5" windowWidth="2040" windowHeight="1185" activeTab="0"/>
  </bookViews>
  <sheets>
    <sheet name="Укр" sheetId="1" r:id="rId1"/>
    <sheet name="Рус" sheetId="2" r:id="rId2"/>
    <sheet name="Лист1" sheetId="3" r:id="rId3"/>
  </sheets>
  <definedNames>
    <definedName name="_xlnm.Print_Area" localSheetId="0">'Укр'!$A$2:$F$55</definedName>
  </definedNames>
  <calcPr fullCalcOnLoad="1"/>
</workbook>
</file>

<file path=xl/sharedStrings.xml><?xml version="1.0" encoding="utf-8"?>
<sst xmlns="http://schemas.openxmlformats.org/spreadsheetml/2006/main" count="134" uniqueCount="128">
  <si>
    <t>Налог и сбор на доходы физических лиц</t>
  </si>
  <si>
    <t>Налог на прибыль предприятий  </t>
  </si>
  <si>
    <t xml:space="preserve">     2) Туристический сбор </t>
  </si>
  <si>
    <t xml:space="preserve">Государственная пошлина </t>
  </si>
  <si>
    <t xml:space="preserve">Образовательная субвенция из государственного бюджета местным бюджетам </t>
  </si>
  <si>
    <t>Поступление средств паевого участия в развитии инфраструктуры населенного пункта</t>
  </si>
  <si>
    <t>Всего доходов специального фонда</t>
  </si>
  <si>
    <t>Всего доходов</t>
  </si>
  <si>
    <t>Общий  фонд</t>
  </si>
  <si>
    <t>Название показателя</t>
  </si>
  <si>
    <t xml:space="preserve">Административные штрафы и другие санкции </t>
  </si>
  <si>
    <t>Всего налогов и сборов</t>
  </si>
  <si>
    <t>Всего доходов общего фонда</t>
  </si>
  <si>
    <t>Специальный фонд</t>
  </si>
  <si>
    <t>Всего поступлений</t>
  </si>
  <si>
    <t xml:space="preserve">    - транспортный налог </t>
  </si>
  <si>
    <t xml:space="preserve">Другие поступления </t>
  </si>
  <si>
    <t xml:space="preserve">Денежные взыскания за вред, причиненный нарушением законодательства об охране окружающей природной среды в результате хозяйственной и другой деятельности </t>
  </si>
  <si>
    <t xml:space="preserve">    - налог на недвижимое имущество, отличное от земельного участка</t>
  </si>
  <si>
    <t xml:space="preserve">Поступление от арендной платы за пользование целостным имущественным комплексом и другим имуществом, находящимся в коммунальной собственности </t>
  </si>
  <si>
    <t>Найменування показника</t>
  </si>
  <si>
    <t>Загальний фонд</t>
  </si>
  <si>
    <t>Податок та збір на доходи фізичних осіб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</si>
  <si>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</si>
  <si>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</si>
  <si>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</si>
  <si>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</si>
  <si>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>Екологічний податок</t>
  </si>
  <si>
    <t>Адміністративні штрафи та інші санкції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</si>
  <si>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</si>
  <si>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</si>
  <si>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Інші надходження</t>
  </si>
  <si>
    <t>ВСЬОГО податків і зборів</t>
  </si>
  <si>
    <t>Субвенції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</si>
  <si>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</si>
  <si>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</si>
  <si>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Всього доходів загального фонду</t>
  </si>
  <si>
    <t>Спеціальний фонд</t>
  </si>
  <si>
    <t>Грошові стягнення за шкоду, заподіяну порушенням законодавства про охорону  навколишнього природного середовища внаслідок господарської та іншої діяльності</t>
  </si>
  <si>
    <t>Надходження коштів пайової участі у розвитку інфраструктури населеного пункту</t>
  </si>
  <si>
    <t>Всього доходів спеціального фонду</t>
  </si>
  <si>
    <t>Всього доходів</t>
  </si>
  <si>
    <t>Всього надходжень</t>
  </si>
  <si>
    <t xml:space="preserve">Місцеві податки, в тому числі: </t>
  </si>
  <si>
    <t xml:space="preserve">Местные налоги, в том числе: </t>
  </si>
  <si>
    <t xml:space="preserve">    - податок на нерухоме майно, відмінне від земельної ділянки </t>
  </si>
  <si>
    <t>Повернення коштів, наданих для кредитування громадян на будівництво житла</t>
  </si>
  <si>
    <t xml:space="preserve">        1)   Налог на имущество:</t>
  </si>
  <si>
    <t xml:space="preserve">Субвенции </t>
  </si>
  <si>
    <t>Податок на прибуток підприємств</t>
  </si>
  <si>
    <t>Кошти  від відчуження майна, що перебуває в комунальній власності</t>
  </si>
  <si>
    <t xml:space="preserve">Средства от отчуждения имущества,  находящегося в коммунальной собственности  </t>
  </si>
  <si>
    <t>Утверждено  на год с учетом изменений, тыс. грн.</t>
  </si>
  <si>
    <t>Кошти  від продажу землі</t>
  </si>
  <si>
    <t>Средства от продажи земли  </t>
  </si>
  <si>
    <t>Процент поступлений до годовых сумм,                 %</t>
  </si>
  <si>
    <t>Процент поступлений к плану отчетного периода,              %</t>
  </si>
  <si>
    <t>Затверджено      на рік з урахуванням змін, 
тис. грн.</t>
  </si>
  <si>
    <t>Відсоток            надходжень до річних показників, 
%</t>
  </si>
  <si>
    <t>Відсоток надходжень до плану звітного періоду, 
%</t>
  </si>
  <si>
    <t>Плата  за надання  адміністративних послуг</t>
  </si>
  <si>
    <t>Плата за предоставление административных услуг</t>
  </si>
  <si>
    <r>
      <t xml:space="preserve">   </t>
    </r>
    <r>
      <rPr>
        <i/>
        <sz val="12"/>
        <rFont val="Times New Roman"/>
        <family val="1"/>
      </rPr>
      <t xml:space="preserve"> -  плата за землю</t>
    </r>
  </si>
  <si>
    <t>Возврат средств, предоставленных для кредитования граждан на строительство жилья</t>
  </si>
  <si>
    <t>Акцизний податок</t>
  </si>
  <si>
    <t xml:space="preserve">Акцизный налог </t>
  </si>
  <si>
    <t>Экологический налог</t>
  </si>
  <si>
    <t>Відсотки за користуванням довгостроковим кредитом, що надається молодим сім'ям та одиноким молодим громадянам на будівництво (реконструкцію) та придбання житла</t>
  </si>
  <si>
    <t xml:space="preserve">Проценты за пользование долгосрочным кредитом,  предоставляемым молодым семьям и одиноким молодым гражданам на строительство (реконструкцию) и приобретение жилья 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</si>
  <si>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 вивезення побутового сміття та рідких нечистот за рахунок відповідної субвенції з державного бюджету  </t>
  </si>
  <si>
    <t>Субвенція з місцевого бюджету  на надання пільг та житлових субсидій населенню на придбання твердого та рідкого пічного побутового палива і скрапленого газу за рахунок відповідної субвенції з державного бюджету  </t>
  </si>
  <si>
    <t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 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</si>
  <si>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 за рахунок відповідної субвенції з державного бюджету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</si>
  <si>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</si>
  <si>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субвенції з місцевого бюджету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</si>
  <si>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</si>
  <si>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 xml:space="preserve">Медицинская субвенция из государственного бюджета местным бюджетам </t>
  </si>
  <si>
    <t>Субвенция из местного бюджета на предоставления льгот и жилищных субсидий населению на приобретение твердого и жидкого печного бытового топлива и сжиженного газа за счет соответствующей субвенции из государственного бюджета</t>
  </si>
  <si>
    <t>Субвенция из местного бюджета на предоставление льгот и жилищных субсидий населению на оплату электроэнергии, природного газа, услуг тепло-, водоснабжения и водоотвода, квартирной платы (содержание домов и сооружений и придомовых территорий), управление многоквартирным домом, вывоз бытового мусора и жидких нечистот за счет соответствующей субвенции из государственного бюджета</t>
  </si>
  <si>
    <t>Субвенция из местного бюджета на выплату помощи семьям с детьми, малообеспеченным семьям, лицам, которые не имеют права на пенсию, лицам с инвалидностью, детям с инвалидностью, временной государственной помощи детям, временной государственной социальной помощи неработающему лицу, которое достигло общего пенсионного возраста, но не приобрела право на пенсионную выплату, помощи по уходу за лицами с инвалидностью І или ІІ группы вследствие психического расстройства, компенсационной выплаты неработающему трудоспособному лицу, которое присматривает за лицом с инвалидностью І группы, а также за лицом, которое достигло 80-летнего возраста за счет соответствующей субвенции из государственного бюджета</t>
  </si>
  <si>
    <t>Субвенция из местного бюджета на выплату государственной социальной помощи на детей-сирот и детей, лишенных родительской заботы, денежного обеспечения родителям-воспитателям и приемным родителям за предоставления социальных услуг в детских домах семейного типа и приемных семьях по принципу "деньги ходят за ребенком", оплату услуг осуществления патроната над ребенком и выплату социальной помощи на содержание ребенка в семье патронатного воспитателя за счет соответствующей субвенции из государственного бюджета</t>
  </si>
  <si>
    <t>Субвенция из местного бюджета на осуществление переданных расходов в сфере здравоохранения  за счет средств медицинской субвенции</t>
  </si>
  <si>
    <t>Субвенция из местного бюджета на возмещение стоимости лечебных средств для лечения отдельных заболеваний за счет соответствующей субвенции из государственного бюджета</t>
  </si>
  <si>
    <t>Другие субвенции из местного бюджета</t>
  </si>
  <si>
    <t xml:space="preserve">     4) Єдиний податок</t>
  </si>
  <si>
    <t xml:space="preserve">     3) Збір за провадження деяких видів підприємницької діяльності, що справлявся до 1 січня 2015 року</t>
  </si>
  <si>
    <t xml:space="preserve">     3) Сбор за осуществление некоторых видов предпринимательской деятельности, который взимался до 1 января 2015 года </t>
  </si>
  <si>
    <t xml:space="preserve">     4) Единый налог </t>
  </si>
  <si>
    <t>Еженедельная информация о поступлениях в городской бюджет г. Николаева 
за 2018 год (без собственных поступлений бюджетных учреждений )</t>
  </si>
  <si>
    <t>Щотижнева інформація про надходження до міського бюджету м. Миколаєва за  
2018 рік (без власних надходжень бюджетних установ)</t>
  </si>
  <si>
    <t>Плата за розміщення тимчасово вільних коштів місцевих бюджетів</t>
  </si>
  <si>
    <t>Плата за размещение временно свободных средств местных бюджетов</t>
  </si>
  <si>
    <t>Сбор за осуществление некоторых видов предпринимательской деятельности, который взимался до 1 января 2015 года</t>
  </si>
  <si>
    <t>Збір за провадження деяких видів підприємницької діяльності, що справлявся до 1 січня 2015 року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</si>
  <si>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</si>
  <si>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Субвенция из местного бюджета за счет остатка средств медицинской субвенции, образовавшийся на начало бюджетного периода</t>
  </si>
  <si>
    <t>Субвенция из местного бюджета за счет остатка средств образовательной субвенции, образовавшийся на начало бюджетного периода</t>
  </si>
  <si>
    <t>Субвенція з державного бюджету місцевим бюджетам на модернізацію та оновлення матеріально-технічної бази професійно-технічних навчальних закладів</t>
  </si>
  <si>
    <t>Субвенция из государственного бюджета местным бюджетам на модернизацию и обновление материально-технической базы профессионально-технических учебных заведений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</si>
  <si>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</si>
  <si>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</si>
  <si>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сімей загиблих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</si>
  <si>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Субвенция из местного бюджета на выплату денежной компенсации за надлежащие для получения жилые помещения для семей погибших, определенных абзацами 5 - 8 пункта 1 статьи 10 Закона Украины "О статусе ветеранов войны, гарантии их социальной защиты", для лиц с инвалидностью I - II группы , которая наступила в результате ранения, контузии, увечья или заболевания, полученных при непосредственном участии в антитерористичний операции, обеспечении ее проведения, определенных пунктами 11 - 14 части второй статьи 7 Закона Украины "О статусе ветеранов войны, гарантии их социальной защиты", и нуждающихся в улучшении жилищных условий за счет соответствующей субвенции из государственного бюджета</t>
  </si>
  <si>
    <t>Субвенция из местного бюджета на предоставление государственной поддержки лицам с особыми образовательными потребностями за счет соответствующей субвенции из государственного бюджета</t>
  </si>
  <si>
    <t>Субвенция из местного бюджета на обеспечение качественного, современного и доступного общего среднего образования "Новая украинская школа" за счет соответствующей субвенции из государственного бюджета</t>
  </si>
  <si>
    <t>План на
январь - июль с учетом изменений, тыс. грн.</t>
  </si>
  <si>
    <t>План на           січень - липень з урахуванням змін, 
тис. грн.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</si>
  <si>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</si>
  <si>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Субвенция из государственного бюджета местным бюджетам на осуществление мероприятий по социально-экономическому развитию отдельных территорий</t>
  </si>
  <si>
    <t>Субвенція з місцевого бюджету за рахунок залишку коштів медичної субвенції, що утворився на початок бюджетного періоду</t>
  </si>
  <si>
    <t>в 2.1 р.б.</t>
  </si>
  <si>
    <t>в 2,2 р.б.</t>
  </si>
  <si>
    <t xml:space="preserve">Надійшло з
 01 січня по 
20 липня,            тис. грн. </t>
  </si>
  <si>
    <t xml:space="preserve">Податок з власників транспортних засобів та інших самохідних машин і механізмів </t>
  </si>
  <si>
    <t>в 4,7 р.б.</t>
  </si>
  <si>
    <t>в 2,1 р.б.</t>
  </si>
  <si>
    <t>в 4,9 р.б.</t>
  </si>
  <si>
    <t>в 3,1 р.б.</t>
  </si>
  <si>
    <t>в 3,0 р.б.</t>
  </si>
  <si>
    <t xml:space="preserve">Поступило          с 01 января
по 20 июля,
тыс. грн. </t>
  </si>
  <si>
    <t>в 1,7 р.б</t>
  </si>
  <si>
    <t>в 4,9р.б</t>
  </si>
  <si>
    <t>в 2,9 р.б.</t>
  </si>
  <si>
    <t>в 2,3 р.б.</t>
  </si>
  <si>
    <t>в 3,0р.б.</t>
  </si>
  <si>
    <t>в 1,7 р.б.</t>
  </si>
  <si>
    <t>в 2,3р.б.</t>
  </si>
  <si>
    <t>Налог с владельцев транспортных средств и других самоходных машин и механизмов 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</si>
</sst>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0.0"/>
    <numFmt numFmtId="205" formatCode="0.000"/>
    <numFmt numFmtId="206" formatCode="0.00000"/>
    <numFmt numFmtId="207" formatCode="0.0000"/>
    <numFmt numFmtId="208" formatCode="#,##0.00;[Red]\-#,##0.00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  <numFmt numFmtId="213" formatCode="[$-FC19]d\ mmmm\ yyyy\ &quot;г.&quot;"/>
    <numFmt numFmtId="214" formatCode="#,##0.000"/>
  </numFmts>
  <fonts count="5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b/>
      <sz val="10"/>
      <color indexed="8"/>
      <name val="Times New Roman"/>
      <family val="1"/>
    </font>
    <font>
      <i/>
      <sz val="10"/>
      <name val="Arial Cyr"/>
      <family val="0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i/>
      <sz val="12"/>
      <color indexed="10"/>
      <name val="Times New Roman"/>
      <family val="1"/>
    </font>
    <font>
      <b/>
      <sz val="12"/>
      <name val="Times New Roman"/>
      <family val="1"/>
    </font>
    <font>
      <sz val="12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204" fontId="4" fillId="0" borderId="0" xfId="0" applyNumberFormat="1" applyFont="1" applyAlignment="1">
      <alignment horizontal="right"/>
    </xf>
    <xf numFmtId="206" fontId="4" fillId="0" borderId="0" xfId="0" applyNumberFormat="1" applyFont="1" applyFill="1" applyAlignment="1">
      <alignment/>
    </xf>
    <xf numFmtId="204" fontId="8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1" fillId="0" borderId="0" xfId="0" applyFont="1" applyFill="1" applyAlignment="1">
      <alignment vertical="top"/>
    </xf>
    <xf numFmtId="0" fontId="11" fillId="0" borderId="0" xfId="0" applyFont="1" applyAlignment="1">
      <alignment vertical="top"/>
    </xf>
    <xf numFmtId="0" fontId="0" fillId="0" borderId="0" xfId="0" applyAlignment="1">
      <alignment wrapText="1"/>
    </xf>
    <xf numFmtId="0" fontId="7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15" fillId="0" borderId="0" xfId="0" applyFont="1" applyFill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Fill="1" applyAlignment="1">
      <alignment vertical="top"/>
    </xf>
    <xf numFmtId="205" fontId="7" fillId="0" borderId="0" xfId="0" applyNumberFormat="1" applyFont="1" applyAlignment="1">
      <alignment/>
    </xf>
    <xf numFmtId="205" fontId="9" fillId="0" borderId="0" xfId="0" applyNumberFormat="1" applyFont="1" applyAlignment="1">
      <alignment/>
    </xf>
    <xf numFmtId="205" fontId="0" fillId="0" borderId="0" xfId="0" applyNumberFormat="1" applyAlignment="1">
      <alignment/>
    </xf>
    <xf numFmtId="0" fontId="4" fillId="0" borderId="0" xfId="0" applyFont="1" applyFill="1" applyAlignment="1">
      <alignment/>
    </xf>
    <xf numFmtId="0" fontId="17" fillId="0" borderId="0" xfId="0" applyFont="1" applyAlignment="1">
      <alignment/>
    </xf>
    <xf numFmtId="206" fontId="18" fillId="0" borderId="0" xfId="0" applyNumberFormat="1" applyFont="1" applyFill="1" applyAlignment="1">
      <alignment/>
    </xf>
    <xf numFmtId="0" fontId="18" fillId="0" borderId="0" xfId="0" applyFont="1" applyAlignment="1">
      <alignment/>
    </xf>
    <xf numFmtId="204" fontId="18" fillId="0" borderId="0" xfId="0" applyNumberFormat="1" applyFont="1" applyAlignment="1">
      <alignment horizontal="right"/>
    </xf>
    <xf numFmtId="0" fontId="17" fillId="0" borderId="10" xfId="0" applyFont="1" applyBorder="1" applyAlignment="1">
      <alignment horizontal="center" vertical="top" wrapText="1"/>
    </xf>
    <xf numFmtId="204" fontId="18" fillId="0" borderId="10" xfId="0" applyNumberFormat="1" applyFont="1" applyFill="1" applyBorder="1" applyAlignment="1">
      <alignment horizontal="center" vertical="top" wrapText="1"/>
    </xf>
    <xf numFmtId="206" fontId="18" fillId="0" borderId="10" xfId="0" applyNumberFormat="1" applyFont="1" applyFill="1" applyBorder="1" applyAlignment="1">
      <alignment horizontal="center" vertical="top" wrapText="1"/>
    </xf>
    <xf numFmtId="204" fontId="18" fillId="0" borderId="10" xfId="0" applyNumberFormat="1" applyFont="1" applyBorder="1" applyAlignment="1">
      <alignment horizontal="center" vertical="top" wrapText="1"/>
    </xf>
    <xf numFmtId="0" fontId="17" fillId="0" borderId="11" xfId="0" applyFont="1" applyBorder="1" applyAlignment="1">
      <alignment horizontal="center" vertical="top" wrapText="1"/>
    </xf>
    <xf numFmtId="204" fontId="18" fillId="0" borderId="11" xfId="0" applyNumberFormat="1" applyFont="1" applyFill="1" applyBorder="1" applyAlignment="1">
      <alignment horizontal="center" vertical="top" wrapText="1"/>
    </xf>
    <xf numFmtId="206" fontId="18" fillId="0" borderId="11" xfId="0" applyNumberFormat="1" applyFont="1" applyFill="1" applyBorder="1" applyAlignment="1">
      <alignment horizontal="center" vertical="top" wrapText="1"/>
    </xf>
    <xf numFmtId="204" fontId="18" fillId="0" borderId="11" xfId="0" applyNumberFormat="1" applyFont="1" applyBorder="1" applyAlignment="1">
      <alignment horizontal="center" vertical="top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Fill="1" applyBorder="1" applyAlignment="1">
      <alignment horizontal="left" vertical="center" wrapText="1"/>
    </xf>
    <xf numFmtId="205" fontId="18" fillId="0" borderId="12" xfId="0" applyNumberFormat="1" applyFont="1" applyFill="1" applyBorder="1" applyAlignment="1">
      <alignment horizontal="center" vertical="center" wrapText="1"/>
    </xf>
    <xf numFmtId="205" fontId="18" fillId="0" borderId="12" xfId="0" applyNumberFormat="1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204" fontId="18" fillId="0" borderId="12" xfId="0" applyNumberFormat="1" applyFont="1" applyBorder="1" applyAlignment="1">
      <alignment horizontal="center" vertical="center" wrapText="1"/>
    </xf>
    <xf numFmtId="205" fontId="18" fillId="0" borderId="12" xfId="0" applyNumberFormat="1" applyFont="1" applyFill="1" applyBorder="1" applyAlignment="1">
      <alignment/>
    </xf>
    <xf numFmtId="205" fontId="18" fillId="0" borderId="12" xfId="0" applyNumberFormat="1" applyFont="1" applyFill="1" applyBorder="1" applyAlignment="1">
      <alignment horizontal="right"/>
    </xf>
    <xf numFmtId="205" fontId="17" fillId="0" borderId="12" xfId="0" applyNumberFormat="1" applyFont="1" applyFill="1" applyBorder="1" applyAlignment="1">
      <alignment/>
    </xf>
    <xf numFmtId="204" fontId="17" fillId="0" borderId="12" xfId="0" applyNumberFormat="1" applyFont="1" applyFill="1" applyBorder="1" applyAlignment="1">
      <alignment/>
    </xf>
    <xf numFmtId="204" fontId="18" fillId="0" borderId="12" xfId="0" applyNumberFormat="1" applyFont="1" applyBorder="1" applyAlignment="1">
      <alignment horizontal="right"/>
    </xf>
    <xf numFmtId="205" fontId="17" fillId="0" borderId="12" xfId="0" applyNumberFormat="1" applyFont="1" applyFill="1" applyBorder="1" applyAlignment="1">
      <alignment/>
    </xf>
    <xf numFmtId="205" fontId="17" fillId="0" borderId="12" xfId="0" applyNumberFormat="1" applyFont="1" applyFill="1" applyBorder="1" applyAlignment="1">
      <alignment vertical="top"/>
    </xf>
    <xf numFmtId="0" fontId="19" fillId="0" borderId="12" xfId="0" applyNumberFormat="1" applyFont="1" applyBorder="1" applyAlignment="1">
      <alignment vertical="top" wrapText="1"/>
    </xf>
    <xf numFmtId="205" fontId="19" fillId="0" borderId="12" xfId="0" applyNumberFormat="1" applyFont="1" applyFill="1" applyBorder="1" applyAlignment="1">
      <alignment/>
    </xf>
    <xf numFmtId="205" fontId="20" fillId="0" borderId="12" xfId="0" applyNumberFormat="1" applyFont="1" applyFill="1" applyBorder="1" applyAlignment="1">
      <alignment horizontal="right"/>
    </xf>
    <xf numFmtId="205" fontId="19" fillId="0" borderId="12" xfId="0" applyNumberFormat="1" applyFont="1" applyFill="1" applyBorder="1" applyAlignment="1">
      <alignment/>
    </xf>
    <xf numFmtId="0" fontId="19" fillId="0" borderId="12" xfId="0" applyFont="1" applyBorder="1" applyAlignment="1">
      <alignment vertical="top" wrapText="1"/>
    </xf>
    <xf numFmtId="0" fontId="17" fillId="0" borderId="12" xfId="0" applyFont="1" applyBorder="1" applyAlignment="1">
      <alignment vertical="top" wrapText="1"/>
    </xf>
    <xf numFmtId="0" fontId="17" fillId="0" borderId="12" xfId="0" applyFont="1" applyBorder="1" applyAlignment="1">
      <alignment vertical="top"/>
    </xf>
    <xf numFmtId="0" fontId="16" fillId="0" borderId="12" xfId="0" applyFont="1" applyBorder="1" applyAlignment="1">
      <alignment vertical="top"/>
    </xf>
    <xf numFmtId="205" fontId="16" fillId="0" borderId="12" xfId="0" applyNumberFormat="1" applyFont="1" applyFill="1" applyBorder="1" applyAlignment="1">
      <alignment/>
    </xf>
    <xf numFmtId="205" fontId="20" fillId="0" borderId="12" xfId="0" applyNumberFormat="1" applyFont="1" applyBorder="1" applyAlignment="1">
      <alignment horizontal="right"/>
    </xf>
    <xf numFmtId="205" fontId="19" fillId="0" borderId="12" xfId="0" applyNumberFormat="1" applyFont="1" applyBorder="1" applyAlignment="1">
      <alignment/>
    </xf>
    <xf numFmtId="205" fontId="22" fillId="0" borderId="12" xfId="0" applyNumberFormat="1" applyFont="1" applyFill="1" applyBorder="1" applyAlignment="1">
      <alignment horizontal="right"/>
    </xf>
    <xf numFmtId="205" fontId="16" fillId="0" borderId="12" xfId="0" applyNumberFormat="1" applyFont="1" applyFill="1" applyBorder="1" applyAlignment="1">
      <alignment horizontal="right"/>
    </xf>
    <xf numFmtId="205" fontId="17" fillId="0" borderId="12" xfId="0" applyNumberFormat="1" applyFont="1" applyBorder="1" applyAlignment="1">
      <alignment/>
    </xf>
    <xf numFmtId="205" fontId="17" fillId="0" borderId="12" xfId="0" applyNumberFormat="1" applyFont="1" applyBorder="1" applyAlignment="1">
      <alignment wrapText="1"/>
    </xf>
    <xf numFmtId="205" fontId="22" fillId="0" borderId="12" xfId="0" applyNumberFormat="1" applyFont="1" applyFill="1" applyBorder="1" applyAlignment="1">
      <alignment/>
    </xf>
    <xf numFmtId="0" fontId="23" fillId="0" borderId="0" xfId="0" applyFont="1" applyAlignment="1">
      <alignment/>
    </xf>
    <xf numFmtId="205" fontId="16" fillId="0" borderId="0" xfId="0" applyNumberFormat="1" applyFont="1" applyFill="1" applyBorder="1" applyAlignment="1">
      <alignment/>
    </xf>
    <xf numFmtId="0" fontId="17" fillId="0" borderId="0" xfId="0" applyFont="1" applyFill="1" applyAlignment="1">
      <alignment/>
    </xf>
    <xf numFmtId="205" fontId="18" fillId="0" borderId="0" xfId="0" applyNumberFormat="1" applyFont="1" applyAlignment="1">
      <alignment/>
    </xf>
    <xf numFmtId="0" fontId="17" fillId="0" borderId="12" xfId="0" applyFont="1" applyBorder="1" applyAlignment="1">
      <alignment horizontal="center" vertical="center" wrapText="1"/>
    </xf>
    <xf numFmtId="204" fontId="18" fillId="0" borderId="12" xfId="0" applyNumberFormat="1" applyFont="1" applyFill="1" applyBorder="1" applyAlignment="1">
      <alignment horizontal="center" vertical="top" wrapText="1"/>
    </xf>
    <xf numFmtId="206" fontId="18" fillId="0" borderId="12" xfId="0" applyNumberFormat="1" applyFont="1" applyFill="1" applyBorder="1" applyAlignment="1">
      <alignment horizontal="center" vertical="top" wrapText="1"/>
    </xf>
    <xf numFmtId="205" fontId="17" fillId="0" borderId="12" xfId="0" applyNumberFormat="1" applyFont="1" applyBorder="1" applyAlignment="1">
      <alignment horizontal="center" vertical="top" wrapText="1"/>
    </xf>
    <xf numFmtId="204" fontId="17" fillId="0" borderId="12" xfId="0" applyNumberFormat="1" applyFont="1" applyBorder="1" applyAlignment="1">
      <alignment horizontal="center" vertical="top" wrapText="1"/>
    </xf>
    <xf numFmtId="204" fontId="18" fillId="0" borderId="12" xfId="0" applyNumberFormat="1" applyFont="1" applyBorder="1" applyAlignment="1">
      <alignment horizontal="center" vertical="top" wrapText="1"/>
    </xf>
    <xf numFmtId="0" fontId="18" fillId="0" borderId="12" xfId="0" applyFont="1" applyFill="1" applyBorder="1" applyAlignment="1">
      <alignment/>
    </xf>
    <xf numFmtId="0" fontId="20" fillId="0" borderId="12" xfId="0" applyFont="1" applyBorder="1" applyAlignment="1">
      <alignment horizontal="left" vertical="top" wrapText="1"/>
    </xf>
    <xf numFmtId="0" fontId="16" fillId="0" borderId="12" xfId="0" applyFont="1" applyFill="1" applyBorder="1" applyAlignment="1">
      <alignment vertical="top" wrapText="1"/>
    </xf>
    <xf numFmtId="205" fontId="17" fillId="0" borderId="12" xfId="0" applyNumberFormat="1" applyFont="1" applyFill="1" applyBorder="1" applyAlignment="1">
      <alignment wrapText="1"/>
    </xf>
    <xf numFmtId="205" fontId="20" fillId="0" borderId="12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204" fontId="16" fillId="0" borderId="12" xfId="0" applyNumberFormat="1" applyFont="1" applyFill="1" applyBorder="1" applyAlignment="1">
      <alignment/>
    </xf>
    <xf numFmtId="204" fontId="22" fillId="0" borderId="12" xfId="0" applyNumberFormat="1" applyFont="1" applyBorder="1" applyAlignment="1">
      <alignment horizontal="right"/>
    </xf>
    <xf numFmtId="0" fontId="18" fillId="0" borderId="12" xfId="0" applyFont="1" applyBorder="1" applyAlignment="1">
      <alignment vertical="center"/>
    </xf>
    <xf numFmtId="0" fontId="18" fillId="0" borderId="12" xfId="0" applyFont="1" applyBorder="1" applyAlignment="1">
      <alignment vertical="center" wrapText="1"/>
    </xf>
    <xf numFmtId="0" fontId="19" fillId="0" borderId="12" xfId="0" applyNumberFormat="1" applyFont="1" applyBorder="1" applyAlignment="1">
      <alignment vertical="center" wrapText="1"/>
    </xf>
    <xf numFmtId="0" fontId="19" fillId="0" borderId="12" xfId="0" applyNumberFormat="1" applyFont="1" applyFill="1" applyBorder="1" applyAlignment="1">
      <alignment vertical="center" wrapText="1"/>
    </xf>
    <xf numFmtId="0" fontId="21" fillId="0" borderId="12" xfId="0" applyNumberFormat="1" applyFont="1" applyBorder="1" applyAlignment="1">
      <alignment vertical="center" wrapText="1"/>
    </xf>
    <xf numFmtId="0" fontId="19" fillId="0" borderId="12" xfId="0" applyFont="1" applyBorder="1" applyAlignment="1">
      <alignment vertical="center" wrapText="1"/>
    </xf>
    <xf numFmtId="0" fontId="17" fillId="0" borderId="12" xfId="0" applyFont="1" applyBorder="1" applyAlignment="1">
      <alignment vertical="center" wrapText="1"/>
    </xf>
    <xf numFmtId="0" fontId="17" fillId="0" borderId="12" xfId="0" applyFont="1" applyBorder="1" applyAlignment="1">
      <alignment vertical="center"/>
    </xf>
    <xf numFmtId="0" fontId="16" fillId="0" borderId="12" xfId="0" applyFont="1" applyBorder="1" applyAlignment="1">
      <alignment vertical="center"/>
    </xf>
    <xf numFmtId="0" fontId="19" fillId="0" borderId="12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left" vertical="center" wrapText="1"/>
    </xf>
    <xf numFmtId="0" fontId="19" fillId="0" borderId="12" xfId="0" applyNumberFormat="1" applyFont="1" applyFill="1" applyBorder="1" applyAlignment="1">
      <alignment horizontal="left" vertical="center" wrapText="1"/>
    </xf>
    <xf numFmtId="0" fontId="20" fillId="0" borderId="12" xfId="0" applyNumberFormat="1" applyFont="1" applyBorder="1" applyAlignment="1">
      <alignment vertical="center" wrapText="1"/>
    </xf>
    <xf numFmtId="0" fontId="16" fillId="0" borderId="12" xfId="0" applyFont="1" applyBorder="1" applyAlignment="1">
      <alignment vertical="center" wrapText="1"/>
    </xf>
    <xf numFmtId="205" fontId="17" fillId="0" borderId="12" xfId="0" applyNumberFormat="1" applyFont="1" applyBorder="1" applyAlignment="1">
      <alignment vertical="center" wrapText="1"/>
    </xf>
    <xf numFmtId="0" fontId="22" fillId="0" borderId="12" xfId="0" applyFont="1" applyFill="1" applyBorder="1" applyAlignment="1">
      <alignment vertical="center"/>
    </xf>
    <xf numFmtId="205" fontId="17" fillId="0" borderId="12" xfId="0" applyNumberFormat="1" applyFont="1" applyFill="1" applyBorder="1" applyAlignment="1">
      <alignment horizontal="right"/>
    </xf>
    <xf numFmtId="0" fontId="17" fillId="0" borderId="12" xfId="0" applyFont="1" applyFill="1" applyBorder="1" applyAlignment="1">
      <alignment vertical="top" wrapText="1"/>
    </xf>
    <xf numFmtId="205" fontId="17" fillId="0" borderId="12" xfId="0" applyNumberFormat="1" applyFont="1" applyBorder="1" applyAlignment="1">
      <alignment vertical="top" wrapText="1"/>
    </xf>
    <xf numFmtId="0" fontId="16" fillId="0" borderId="12" xfId="0" applyFont="1" applyBorder="1" applyAlignment="1">
      <alignment wrapText="1"/>
    </xf>
    <xf numFmtId="0" fontId="19" fillId="0" borderId="12" xfId="0" applyNumberFormat="1" applyFont="1" applyBorder="1" applyAlignment="1">
      <alignment horizontal="left" vertical="top" wrapText="1"/>
    </xf>
    <xf numFmtId="0" fontId="19" fillId="0" borderId="12" xfId="0" applyNumberFormat="1" applyFont="1" applyBorder="1" applyAlignment="1">
      <alignment horizontal="left" vertical="center" wrapText="1"/>
    </xf>
    <xf numFmtId="205" fontId="19" fillId="0" borderId="12" xfId="0" applyNumberFormat="1" applyFont="1" applyFill="1" applyBorder="1" applyAlignment="1">
      <alignment horizontal="right"/>
    </xf>
    <xf numFmtId="0" fontId="17" fillId="0" borderId="12" xfId="0" applyFont="1" applyBorder="1" applyAlignment="1">
      <alignment wrapText="1"/>
    </xf>
    <xf numFmtId="0" fontId="19" fillId="0" borderId="12" xfId="0" applyFont="1" applyBorder="1" applyAlignment="1">
      <alignment horizontal="left" vertical="top" wrapText="1"/>
    </xf>
    <xf numFmtId="0" fontId="58" fillId="0" borderId="12" xfId="0" applyFont="1" applyFill="1" applyBorder="1" applyAlignment="1">
      <alignment vertical="top" wrapText="1"/>
    </xf>
    <xf numFmtId="0" fontId="58" fillId="0" borderId="12" xfId="0" applyFont="1" applyFill="1" applyBorder="1" applyAlignment="1">
      <alignment horizontal="left" vertical="top" wrapText="1"/>
    </xf>
    <xf numFmtId="0" fontId="58" fillId="0" borderId="12" xfId="0" applyFont="1" applyBorder="1" applyAlignment="1">
      <alignment vertical="top" wrapText="1"/>
    </xf>
    <xf numFmtId="49" fontId="58" fillId="0" borderId="12" xfId="0" applyNumberFormat="1" applyFont="1" applyFill="1" applyBorder="1" applyAlignment="1">
      <alignment horizontal="left" vertical="top" wrapText="1"/>
    </xf>
    <xf numFmtId="205" fontId="20" fillId="0" borderId="12" xfId="0" applyNumberFormat="1" applyFont="1" applyFill="1" applyBorder="1" applyAlignment="1">
      <alignment horizontal="right" wrapText="1"/>
    </xf>
    <xf numFmtId="205" fontId="58" fillId="0" borderId="12" xfId="0" applyNumberFormat="1" applyFont="1" applyFill="1" applyBorder="1" applyAlignment="1">
      <alignment horizontal="right" wrapText="1"/>
    </xf>
    <xf numFmtId="204" fontId="17" fillId="0" borderId="12" xfId="0" applyNumberFormat="1" applyFont="1" applyFill="1" applyBorder="1" applyAlignment="1">
      <alignment horizontal="right"/>
    </xf>
    <xf numFmtId="0" fontId="18" fillId="0" borderId="12" xfId="0" applyFont="1" applyFill="1" applyBorder="1" applyAlignment="1">
      <alignment horizontal="left" wrapText="1"/>
    </xf>
    <xf numFmtId="205" fontId="18" fillId="0" borderId="12" xfId="0" applyNumberFormat="1" applyFont="1" applyFill="1" applyBorder="1" applyAlignment="1">
      <alignment/>
    </xf>
    <xf numFmtId="204" fontId="18" fillId="0" borderId="12" xfId="0" applyNumberFormat="1" applyFont="1" applyFill="1" applyBorder="1" applyAlignment="1">
      <alignment/>
    </xf>
    <xf numFmtId="204" fontId="18" fillId="0" borderId="12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18" fillId="0" borderId="12" xfId="0" applyFont="1" applyFill="1" applyBorder="1" applyAlignment="1">
      <alignment vertical="center" wrapText="1"/>
    </xf>
    <xf numFmtId="0" fontId="16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8"/>
  <sheetViews>
    <sheetView tabSelected="1" zoomScaleSheetLayoutView="100" workbookViewId="0" topLeftCell="A48">
      <selection activeCell="A54" sqref="A54:IV54"/>
    </sheetView>
  </sheetViews>
  <sheetFormatPr defaultColWidth="9.00390625" defaultRowHeight="12.75"/>
  <cols>
    <col min="1" max="1" width="42.625" style="0" customWidth="1"/>
    <col min="2" max="2" width="15.00390625" style="8" customWidth="1"/>
    <col min="3" max="3" width="16.00390625" style="0" customWidth="1"/>
    <col min="4" max="4" width="15.375" style="24" customWidth="1"/>
    <col min="5" max="5" width="14.75390625" style="0" customWidth="1"/>
    <col min="6" max="6" width="16.125" style="0" customWidth="1"/>
  </cols>
  <sheetData>
    <row r="1" spans="1:6" ht="18" customHeight="1">
      <c r="A1" s="7"/>
      <c r="B1" s="17"/>
      <c r="C1" s="7"/>
      <c r="D1" s="22"/>
      <c r="E1" s="7"/>
      <c r="F1" s="6"/>
    </row>
    <row r="2" spans="1:6" ht="37.5" customHeight="1">
      <c r="A2" s="123" t="s">
        <v>89</v>
      </c>
      <c r="B2" s="123"/>
      <c r="C2" s="123"/>
      <c r="D2" s="123"/>
      <c r="E2" s="123"/>
      <c r="F2" s="123"/>
    </row>
    <row r="3" spans="1:6" ht="15.75">
      <c r="A3" s="26"/>
      <c r="B3" s="69"/>
      <c r="C3" s="27"/>
      <c r="D3" s="70"/>
      <c r="E3" s="28"/>
      <c r="F3" s="29"/>
    </row>
    <row r="4" spans="1:6" ht="93" customHeight="1">
      <c r="A4" s="71" t="s">
        <v>20</v>
      </c>
      <c r="B4" s="72" t="s">
        <v>57</v>
      </c>
      <c r="C4" s="73" t="s">
        <v>106</v>
      </c>
      <c r="D4" s="74" t="s">
        <v>112</v>
      </c>
      <c r="E4" s="75" t="s">
        <v>58</v>
      </c>
      <c r="F4" s="76" t="s">
        <v>59</v>
      </c>
    </row>
    <row r="5" spans="1:6" ht="49.5" customHeight="1" hidden="1">
      <c r="A5" s="71"/>
      <c r="B5" s="72"/>
      <c r="C5" s="73"/>
      <c r="D5" s="74"/>
      <c r="E5" s="75"/>
      <c r="F5" s="76"/>
    </row>
    <row r="6" spans="1:6" ht="15.75">
      <c r="A6" s="38" t="s">
        <v>21</v>
      </c>
      <c r="B6" s="39"/>
      <c r="C6" s="40"/>
      <c r="D6" s="41"/>
      <c r="E6" s="42"/>
      <c r="F6" s="43"/>
    </row>
    <row r="7" spans="1:6" ht="15.75">
      <c r="A7" s="77" t="s">
        <v>22</v>
      </c>
      <c r="B7" s="44">
        <v>1427850</v>
      </c>
      <c r="C7" s="45">
        <v>781895.6</v>
      </c>
      <c r="D7" s="46">
        <v>846389.959</v>
      </c>
      <c r="E7" s="47">
        <f>D7/B7*100</f>
        <v>59.27723213222678</v>
      </c>
      <c r="F7" s="48">
        <f>D7/C7*100</f>
        <v>108.24846168721247</v>
      </c>
    </row>
    <row r="8" spans="1:6" ht="15.75">
      <c r="A8" s="57" t="s">
        <v>49</v>
      </c>
      <c r="B8" s="49">
        <v>2250</v>
      </c>
      <c r="C8" s="45">
        <v>1057</v>
      </c>
      <c r="D8" s="46">
        <v>1184.804</v>
      </c>
      <c r="E8" s="47">
        <f aca="true" t="shared" si="0" ref="E8:E55">D8/B8*100</f>
        <v>52.65795555555556</v>
      </c>
      <c r="F8" s="48">
        <f aca="true" t="shared" si="1" ref="F8:F55">D8/C8*100</f>
        <v>112.09120151371808</v>
      </c>
    </row>
    <row r="9" spans="1:6" ht="15.75">
      <c r="A9" s="56" t="s">
        <v>64</v>
      </c>
      <c r="B9" s="49">
        <v>173790</v>
      </c>
      <c r="C9" s="45">
        <v>89990</v>
      </c>
      <c r="D9" s="46">
        <v>101783.071</v>
      </c>
      <c r="E9" s="47">
        <f t="shared" si="0"/>
        <v>58.5667017664998</v>
      </c>
      <c r="F9" s="48">
        <f t="shared" si="1"/>
        <v>113.10486831870207</v>
      </c>
    </row>
    <row r="10" spans="1:6" ht="15.75">
      <c r="A10" s="57" t="s">
        <v>43</v>
      </c>
      <c r="B10" s="50">
        <f>B11+B15+B17</f>
        <v>629050</v>
      </c>
      <c r="C10" s="50">
        <f>C11+C15+C17</f>
        <v>358068</v>
      </c>
      <c r="D10" s="50">
        <f>D11+D15+D16+D17</f>
        <v>322488.91599999997</v>
      </c>
      <c r="E10" s="47">
        <f t="shared" si="0"/>
        <v>51.26602273269215</v>
      </c>
      <c r="F10" s="48">
        <f t="shared" si="1"/>
        <v>90.06359574159097</v>
      </c>
    </row>
    <row r="11" spans="1:6" s="12" customFormat="1" ht="15.75">
      <c r="A11" s="51" t="s">
        <v>23</v>
      </c>
      <c r="B11" s="52">
        <f>SUM(B12:B14)</f>
        <v>351120</v>
      </c>
      <c r="C11" s="53">
        <f>SUM(C12:C14)</f>
        <v>197649.69999999998</v>
      </c>
      <c r="D11" s="53">
        <f>SUM(D12:D14)</f>
        <v>157700.72400000002</v>
      </c>
      <c r="E11" s="47">
        <f t="shared" si="0"/>
        <v>44.91362611073138</v>
      </c>
      <c r="F11" s="48">
        <f t="shared" si="1"/>
        <v>79.78799057119744</v>
      </c>
    </row>
    <row r="12" spans="1:6" s="12" customFormat="1" ht="31.5">
      <c r="A12" s="51" t="s">
        <v>45</v>
      </c>
      <c r="B12" s="52">
        <v>27890</v>
      </c>
      <c r="C12" s="53">
        <v>18931.3</v>
      </c>
      <c r="D12" s="54">
        <v>17833.679</v>
      </c>
      <c r="E12" s="47">
        <f t="shared" si="0"/>
        <v>63.942915023305844</v>
      </c>
      <c r="F12" s="48">
        <f t="shared" si="1"/>
        <v>94.20208332232863</v>
      </c>
    </row>
    <row r="13" spans="1:6" s="12" customFormat="1" ht="15.75">
      <c r="A13" s="51" t="s">
        <v>24</v>
      </c>
      <c r="B13" s="52">
        <v>319830</v>
      </c>
      <c r="C13" s="53">
        <v>177125</v>
      </c>
      <c r="D13" s="54">
        <v>137391.594</v>
      </c>
      <c r="E13" s="47">
        <f t="shared" si="0"/>
        <v>42.95769440015008</v>
      </c>
      <c r="F13" s="48">
        <f t="shared" si="1"/>
        <v>77.56759011997177</v>
      </c>
    </row>
    <row r="14" spans="1:6" s="12" customFormat="1" ht="15.75">
      <c r="A14" s="51" t="s">
        <v>25</v>
      </c>
      <c r="B14" s="52">
        <v>3400</v>
      </c>
      <c r="C14" s="53">
        <v>1593.4</v>
      </c>
      <c r="D14" s="81">
        <v>2475.451</v>
      </c>
      <c r="E14" s="47">
        <f t="shared" si="0"/>
        <v>72.80738235294118</v>
      </c>
      <c r="F14" s="48">
        <f t="shared" si="1"/>
        <v>155.3565331994477</v>
      </c>
    </row>
    <row r="15" spans="1:6" s="12" customFormat="1" ht="15.75">
      <c r="A15" s="55" t="s">
        <v>26</v>
      </c>
      <c r="B15" s="52">
        <v>350</v>
      </c>
      <c r="C15" s="53">
        <v>168.3</v>
      </c>
      <c r="D15" s="54">
        <v>247.237</v>
      </c>
      <c r="E15" s="47">
        <f t="shared" si="0"/>
        <v>70.63914285714286</v>
      </c>
      <c r="F15" s="48">
        <f t="shared" si="1"/>
        <v>146.90255496137848</v>
      </c>
    </row>
    <row r="16" spans="1:6" s="12" customFormat="1" ht="51.75" customHeight="1">
      <c r="A16" s="55" t="s">
        <v>85</v>
      </c>
      <c r="B16" s="52"/>
      <c r="C16" s="53"/>
      <c r="D16" s="54">
        <v>-7.206</v>
      </c>
      <c r="E16" s="47"/>
      <c r="F16" s="48"/>
    </row>
    <row r="17" spans="1:6" s="12" customFormat="1" ht="15.75">
      <c r="A17" s="55" t="s">
        <v>84</v>
      </c>
      <c r="B17" s="52">
        <v>277580</v>
      </c>
      <c r="C17" s="53">
        <v>160250</v>
      </c>
      <c r="D17" s="54">
        <v>164548.161</v>
      </c>
      <c r="E17" s="47">
        <f t="shared" si="0"/>
        <v>59.27954499603718</v>
      </c>
      <c r="F17" s="48">
        <f t="shared" si="1"/>
        <v>102.68215975039001</v>
      </c>
    </row>
    <row r="18" spans="1:6" s="12" customFormat="1" ht="31.5">
      <c r="A18" s="56" t="s">
        <v>90</v>
      </c>
      <c r="B18" s="52"/>
      <c r="C18" s="53"/>
      <c r="D18" s="46">
        <v>7561.644</v>
      </c>
      <c r="E18" s="47"/>
      <c r="F18" s="48"/>
    </row>
    <row r="19" spans="1:6" ht="15.75">
      <c r="A19" s="56" t="s">
        <v>28</v>
      </c>
      <c r="B19" s="49">
        <v>500</v>
      </c>
      <c r="C19" s="45">
        <v>212.7</v>
      </c>
      <c r="D19" s="44">
        <v>11.678</v>
      </c>
      <c r="E19" s="47">
        <f t="shared" si="0"/>
        <v>2.3356000000000003</v>
      </c>
      <c r="F19" s="48">
        <f t="shared" si="1"/>
        <v>5.49036201222379</v>
      </c>
    </row>
    <row r="20" spans="1:6" ht="31.5">
      <c r="A20" s="56" t="s">
        <v>60</v>
      </c>
      <c r="B20" s="49">
        <v>30390</v>
      </c>
      <c r="C20" s="45">
        <v>15724.2</v>
      </c>
      <c r="D20" s="46">
        <v>18463.704</v>
      </c>
      <c r="E20" s="47">
        <f t="shared" si="0"/>
        <v>60.75585389930899</v>
      </c>
      <c r="F20" s="48">
        <f t="shared" si="1"/>
        <v>117.42221543862328</v>
      </c>
    </row>
    <row r="21" spans="1:6" ht="63">
      <c r="A21" s="56" t="s">
        <v>29</v>
      </c>
      <c r="B21" s="49">
        <v>10000</v>
      </c>
      <c r="C21" s="45">
        <v>5764</v>
      </c>
      <c r="D21" s="46">
        <v>5943.318</v>
      </c>
      <c r="E21" s="47">
        <f t="shared" si="0"/>
        <v>59.43317999999999</v>
      </c>
      <c r="F21" s="48">
        <f t="shared" si="1"/>
        <v>103.11099930603748</v>
      </c>
    </row>
    <row r="22" spans="1:6" ht="15.75">
      <c r="A22" s="56" t="s">
        <v>30</v>
      </c>
      <c r="B22" s="49">
        <v>650</v>
      </c>
      <c r="C22" s="45">
        <v>350.3</v>
      </c>
      <c r="D22" s="46">
        <v>241.86</v>
      </c>
      <c r="E22" s="47">
        <f t="shared" si="0"/>
        <v>37.20923076923077</v>
      </c>
      <c r="F22" s="48">
        <f t="shared" si="1"/>
        <v>69.04367684841564</v>
      </c>
    </row>
    <row r="23" spans="1:6" ht="15.75">
      <c r="A23" s="57" t="s">
        <v>31</v>
      </c>
      <c r="B23" s="49">
        <v>4000</v>
      </c>
      <c r="C23" s="45">
        <v>2350</v>
      </c>
      <c r="D23" s="44">
        <v>4853.755</v>
      </c>
      <c r="E23" s="47">
        <f t="shared" si="0"/>
        <v>121.34387500000001</v>
      </c>
      <c r="F23" s="48" t="s">
        <v>115</v>
      </c>
    </row>
    <row r="24" spans="1:6" s="10" customFormat="1" ht="15.75">
      <c r="A24" s="58" t="s">
        <v>32</v>
      </c>
      <c r="B24" s="59">
        <f>B7+B8+B9+B10+B19+B20+B21+B22+B23</f>
        <v>2278480</v>
      </c>
      <c r="C24" s="59">
        <f>C7+C8+C9+C10+C19+C20+C21+C22+C23</f>
        <v>1255411.8</v>
      </c>
      <c r="D24" s="59">
        <f>D7+D8+D9+D10+D19+D20+D21+D22+D23+D18</f>
        <v>1308922.709</v>
      </c>
      <c r="E24" s="83">
        <f t="shared" si="0"/>
        <v>57.44718887152839</v>
      </c>
      <c r="F24" s="84">
        <f t="shared" si="1"/>
        <v>104.2624188334059</v>
      </c>
    </row>
    <row r="25" spans="1:6" ht="15.75">
      <c r="A25" s="57" t="s">
        <v>33</v>
      </c>
      <c r="B25" s="49">
        <f>SUM(B26:B41)</f>
        <v>2064483.2520000003</v>
      </c>
      <c r="C25" s="45">
        <f>SUM(C26:C41)</f>
        <v>1369286.751</v>
      </c>
      <c r="D25" s="45">
        <f>SUM(D26:D41)</f>
        <v>1310836.3049999997</v>
      </c>
      <c r="E25" s="47">
        <f t="shared" si="0"/>
        <v>63.4946446637485</v>
      </c>
      <c r="F25" s="48">
        <f t="shared" si="1"/>
        <v>95.7313217295564</v>
      </c>
    </row>
    <row r="26" spans="1:6" ht="67.5" customHeight="1">
      <c r="A26" s="109" t="s">
        <v>97</v>
      </c>
      <c r="B26" s="49">
        <v>3130</v>
      </c>
      <c r="C26" s="45">
        <v>2347.5</v>
      </c>
      <c r="D26" s="53">
        <v>2347.5</v>
      </c>
      <c r="E26" s="47">
        <f t="shared" si="0"/>
        <v>75</v>
      </c>
      <c r="F26" s="48">
        <f t="shared" si="1"/>
        <v>100</v>
      </c>
    </row>
    <row r="27" spans="1:6" ht="35.25" customHeight="1">
      <c r="A27" s="78" t="s">
        <v>34</v>
      </c>
      <c r="B27" s="107">
        <v>411622.4</v>
      </c>
      <c r="C27" s="53">
        <v>270024.4</v>
      </c>
      <c r="D27" s="61">
        <v>270024.4</v>
      </c>
      <c r="E27" s="47">
        <f t="shared" si="0"/>
        <v>65.6000256545805</v>
      </c>
      <c r="F27" s="48">
        <f t="shared" si="1"/>
        <v>100</v>
      </c>
    </row>
    <row r="28" spans="1:6" ht="34.5" customHeight="1">
      <c r="A28" s="78" t="s">
        <v>35</v>
      </c>
      <c r="B28" s="107">
        <v>428684.4</v>
      </c>
      <c r="C28" s="53">
        <v>269372.9</v>
      </c>
      <c r="D28" s="61">
        <v>269372.9</v>
      </c>
      <c r="E28" s="47">
        <f t="shared" si="0"/>
        <v>62.83711280373161</v>
      </c>
      <c r="F28" s="48">
        <f t="shared" si="1"/>
        <v>100</v>
      </c>
    </row>
    <row r="29" spans="1:6" ht="66" customHeight="1">
      <c r="A29" s="78" t="s">
        <v>107</v>
      </c>
      <c r="B29" s="107"/>
      <c r="C29" s="53"/>
      <c r="D29" s="61">
        <v>2424</v>
      </c>
      <c r="E29" s="47"/>
      <c r="F29" s="48"/>
    </row>
    <row r="30" spans="1:6" ht="180" customHeight="1">
      <c r="A30" s="110" t="s">
        <v>69</v>
      </c>
      <c r="B30" s="114">
        <v>532770.3</v>
      </c>
      <c r="C30" s="53">
        <v>437356.057</v>
      </c>
      <c r="D30" s="61">
        <v>427666.234</v>
      </c>
      <c r="E30" s="47">
        <f t="shared" si="0"/>
        <v>80.27216119216854</v>
      </c>
      <c r="F30" s="48">
        <f t="shared" si="1"/>
        <v>97.7844543719215</v>
      </c>
    </row>
    <row r="31" spans="1:6" ht="99.75" customHeight="1">
      <c r="A31" s="111" t="s">
        <v>70</v>
      </c>
      <c r="B31" s="115">
        <v>1136.5</v>
      </c>
      <c r="C31" s="53">
        <v>867.5</v>
      </c>
      <c r="D31" s="61">
        <v>867.5</v>
      </c>
      <c r="E31" s="47">
        <f t="shared" si="0"/>
        <v>76.33084029916411</v>
      </c>
      <c r="F31" s="48">
        <f t="shared" si="1"/>
        <v>100</v>
      </c>
    </row>
    <row r="32" spans="1:6" ht="286.5" customHeight="1">
      <c r="A32" s="112" t="s">
        <v>71</v>
      </c>
      <c r="B32" s="115">
        <v>608528.8</v>
      </c>
      <c r="C32" s="60">
        <v>343151</v>
      </c>
      <c r="D32" s="61">
        <v>292974.391</v>
      </c>
      <c r="E32" s="47">
        <f t="shared" si="0"/>
        <v>48.14470424407193</v>
      </c>
      <c r="F32" s="48">
        <f t="shared" si="1"/>
        <v>85.37768824803075</v>
      </c>
    </row>
    <row r="33" spans="1:6" ht="300" customHeight="1">
      <c r="A33" s="112" t="s">
        <v>101</v>
      </c>
      <c r="B33" s="115">
        <v>1043.678</v>
      </c>
      <c r="C33" s="60">
        <v>770.783</v>
      </c>
      <c r="D33" s="61">
        <v>770.783</v>
      </c>
      <c r="E33" s="47">
        <f t="shared" si="0"/>
        <v>73.85256755436063</v>
      </c>
      <c r="F33" s="48">
        <f t="shared" si="1"/>
        <v>100</v>
      </c>
    </row>
    <row r="34" spans="1:6" ht="223.5" customHeight="1">
      <c r="A34" s="112" t="s">
        <v>72</v>
      </c>
      <c r="B34" s="115">
        <v>4359.6</v>
      </c>
      <c r="C34" s="60">
        <v>2525.314</v>
      </c>
      <c r="D34" s="61">
        <v>2525.271</v>
      </c>
      <c r="E34" s="47">
        <f t="shared" si="0"/>
        <v>57.92437379576108</v>
      </c>
      <c r="F34" s="48">
        <f t="shared" si="1"/>
        <v>99.99829724145198</v>
      </c>
    </row>
    <row r="35" spans="1:6" ht="64.5" customHeight="1">
      <c r="A35" s="112" t="s">
        <v>94</v>
      </c>
      <c r="B35" s="115">
        <v>1096.943</v>
      </c>
      <c r="C35" s="60">
        <v>1096.943</v>
      </c>
      <c r="D35" s="61">
        <v>1096.943</v>
      </c>
      <c r="E35" s="47">
        <f t="shared" si="0"/>
        <v>100</v>
      </c>
      <c r="F35" s="48">
        <f t="shared" si="1"/>
        <v>100</v>
      </c>
    </row>
    <row r="36" spans="1:6" ht="81" customHeight="1">
      <c r="A36" s="112" t="s">
        <v>99</v>
      </c>
      <c r="B36" s="115">
        <v>5962.19</v>
      </c>
      <c r="C36" s="60">
        <v>3613.88</v>
      </c>
      <c r="D36" s="61">
        <v>3613.88</v>
      </c>
      <c r="E36" s="47">
        <f t="shared" si="0"/>
        <v>60.613298133739455</v>
      </c>
      <c r="F36" s="48">
        <f t="shared" si="1"/>
        <v>100</v>
      </c>
    </row>
    <row r="37" spans="1:6" ht="96" customHeight="1">
      <c r="A37" s="112" t="s">
        <v>100</v>
      </c>
      <c r="B37" s="115">
        <v>6559.538</v>
      </c>
      <c r="C37" s="60">
        <v>4099.703</v>
      </c>
      <c r="D37" s="61">
        <v>4099.703</v>
      </c>
      <c r="E37" s="47">
        <f t="shared" si="0"/>
        <v>62.49987422894723</v>
      </c>
      <c r="F37" s="48">
        <f t="shared" si="1"/>
        <v>100</v>
      </c>
    </row>
    <row r="38" spans="1:6" ht="63" customHeight="1">
      <c r="A38" s="112" t="s">
        <v>75</v>
      </c>
      <c r="B38" s="107">
        <v>38867.2</v>
      </c>
      <c r="C38" s="53">
        <v>22264.7</v>
      </c>
      <c r="D38" s="61">
        <v>21150.5</v>
      </c>
      <c r="E38" s="47">
        <f t="shared" si="0"/>
        <v>54.41734933311378</v>
      </c>
      <c r="F38" s="48">
        <f t="shared" si="1"/>
        <v>94.99566578485226</v>
      </c>
    </row>
    <row r="39" spans="1:6" ht="64.5" customHeight="1">
      <c r="A39" s="112" t="s">
        <v>109</v>
      </c>
      <c r="B39" s="107">
        <v>206.3</v>
      </c>
      <c r="C39" s="53">
        <v>206.3</v>
      </c>
      <c r="D39" s="61">
        <v>449.934</v>
      </c>
      <c r="E39" s="47">
        <f t="shared" si="0"/>
        <v>218.09694619486186</v>
      </c>
      <c r="F39" s="48">
        <f t="shared" si="1"/>
        <v>218.09694619486186</v>
      </c>
    </row>
    <row r="40" spans="1:6" ht="81.75" customHeight="1">
      <c r="A40" s="112" t="s">
        <v>73</v>
      </c>
      <c r="B40" s="115">
        <v>13174.6</v>
      </c>
      <c r="C40" s="53">
        <v>7685.4</v>
      </c>
      <c r="D40" s="61">
        <v>7685.4</v>
      </c>
      <c r="E40" s="47">
        <f t="shared" si="0"/>
        <v>58.33497791204286</v>
      </c>
      <c r="F40" s="48">
        <f t="shared" si="1"/>
        <v>100</v>
      </c>
    </row>
    <row r="41" spans="1:6" ht="20.25" customHeight="1">
      <c r="A41" s="113" t="s">
        <v>74</v>
      </c>
      <c r="B41" s="107">
        <v>7340.803</v>
      </c>
      <c r="C41" s="53">
        <v>3904.371</v>
      </c>
      <c r="D41" s="61">
        <v>3766.966</v>
      </c>
      <c r="E41" s="47">
        <f t="shared" si="0"/>
        <v>51.315448732243595</v>
      </c>
      <c r="F41" s="48">
        <f t="shared" si="1"/>
        <v>96.4807391510694</v>
      </c>
    </row>
    <row r="42" spans="1:6" s="10" customFormat="1" ht="15.75">
      <c r="A42" s="104" t="s">
        <v>36</v>
      </c>
      <c r="B42" s="59">
        <f>B24+B25</f>
        <v>4342963.252</v>
      </c>
      <c r="C42" s="62">
        <f>C24+C25</f>
        <v>2624698.551</v>
      </c>
      <c r="D42" s="63">
        <f>D24+D25</f>
        <v>2619759.0139999995</v>
      </c>
      <c r="E42" s="83">
        <f t="shared" si="0"/>
        <v>60.32192450151543</v>
      </c>
      <c r="F42" s="84">
        <f t="shared" si="1"/>
        <v>99.81180555008427</v>
      </c>
    </row>
    <row r="43" spans="1:6" ht="15.75">
      <c r="A43" s="104" t="s">
        <v>37</v>
      </c>
      <c r="B43" s="49"/>
      <c r="C43" s="62"/>
      <c r="D43" s="64"/>
      <c r="E43" s="47"/>
      <c r="F43" s="48"/>
    </row>
    <row r="44" spans="1:6" ht="47.25">
      <c r="A44" s="108" t="s">
        <v>93</v>
      </c>
      <c r="B44" s="49"/>
      <c r="C44" s="62"/>
      <c r="D44" s="64">
        <v>-0.487</v>
      </c>
      <c r="E44" s="47"/>
      <c r="F44" s="48"/>
    </row>
    <row r="45" spans="1:6" ht="47.25">
      <c r="A45" s="91" t="s">
        <v>113</v>
      </c>
      <c r="B45" s="49"/>
      <c r="C45" s="62"/>
      <c r="D45" s="64">
        <v>1.339</v>
      </c>
      <c r="E45" s="47"/>
      <c r="F45" s="48"/>
    </row>
    <row r="46" spans="1:6" ht="15.75">
      <c r="A46" s="56" t="s">
        <v>27</v>
      </c>
      <c r="B46" s="49">
        <v>535</v>
      </c>
      <c r="C46" s="101">
        <v>356.9</v>
      </c>
      <c r="D46" s="64">
        <v>595.265</v>
      </c>
      <c r="E46" s="116">
        <f t="shared" si="0"/>
        <v>111.2644859813084</v>
      </c>
      <c r="F46" s="48" t="s">
        <v>125</v>
      </c>
    </row>
    <row r="47" spans="1:6" ht="81.75" customHeight="1">
      <c r="A47" s="56" t="s">
        <v>38</v>
      </c>
      <c r="B47" s="49">
        <v>710</v>
      </c>
      <c r="C47" s="101">
        <v>210.8</v>
      </c>
      <c r="D47" s="49">
        <v>999.057</v>
      </c>
      <c r="E47" s="116">
        <f t="shared" si="0"/>
        <v>140.71225352112677</v>
      </c>
      <c r="F47" s="48" t="s">
        <v>114</v>
      </c>
    </row>
    <row r="48" spans="1:6" s="15" customFormat="1" ht="81" customHeight="1">
      <c r="A48" s="102" t="s">
        <v>67</v>
      </c>
      <c r="B48" s="49">
        <v>186</v>
      </c>
      <c r="C48" s="101">
        <v>62</v>
      </c>
      <c r="D48" s="49">
        <v>128.332</v>
      </c>
      <c r="E48" s="116">
        <f t="shared" si="0"/>
        <v>68.99569892473117</v>
      </c>
      <c r="F48" s="48" t="s">
        <v>115</v>
      </c>
    </row>
    <row r="49" spans="1:6" s="14" customFormat="1" ht="47.25">
      <c r="A49" s="56" t="s">
        <v>39</v>
      </c>
      <c r="B49" s="49">
        <v>2500</v>
      </c>
      <c r="C49" s="101">
        <v>1475</v>
      </c>
      <c r="D49" s="49">
        <v>7233.472</v>
      </c>
      <c r="E49" s="116" t="s">
        <v>122</v>
      </c>
      <c r="F49" s="48" t="s">
        <v>116</v>
      </c>
    </row>
    <row r="50" spans="1:6" s="21" customFormat="1" ht="34.5" customHeight="1">
      <c r="A50" s="103" t="s">
        <v>50</v>
      </c>
      <c r="B50" s="49">
        <v>2000</v>
      </c>
      <c r="C50" s="101">
        <v>1000</v>
      </c>
      <c r="D50" s="49"/>
      <c r="E50" s="116"/>
      <c r="F50" s="48"/>
    </row>
    <row r="51" spans="1:6" ht="15.75">
      <c r="A51" s="56" t="s">
        <v>53</v>
      </c>
      <c r="B51" s="80">
        <v>2000</v>
      </c>
      <c r="C51" s="65">
        <v>1460</v>
      </c>
      <c r="D51" s="65">
        <v>4592.694</v>
      </c>
      <c r="E51" s="116" t="s">
        <v>126</v>
      </c>
      <c r="F51" s="48" t="s">
        <v>117</v>
      </c>
    </row>
    <row r="52" spans="1:6" s="10" customFormat="1" ht="15.75">
      <c r="A52" s="79" t="s">
        <v>40</v>
      </c>
      <c r="B52" s="59">
        <f>SUM(B46:B51)</f>
        <v>7931</v>
      </c>
      <c r="C52" s="59">
        <f>SUM(C46:C51)</f>
        <v>4564.7</v>
      </c>
      <c r="D52" s="59">
        <f>SUM(D44:D51)</f>
        <v>13549.671999999999</v>
      </c>
      <c r="E52" s="83">
        <f t="shared" si="0"/>
        <v>170.84443323666622</v>
      </c>
      <c r="F52" s="48" t="s">
        <v>118</v>
      </c>
    </row>
    <row r="53" spans="1:6" s="82" customFormat="1" ht="15.75">
      <c r="A53" s="79" t="s">
        <v>41</v>
      </c>
      <c r="B53" s="59">
        <f>B42+B52</f>
        <v>4350894.252</v>
      </c>
      <c r="C53" s="59">
        <f>C42+C52</f>
        <v>2629263.251</v>
      </c>
      <c r="D53" s="59">
        <f>D42+D52</f>
        <v>2633308.6859999993</v>
      </c>
      <c r="E53" s="83">
        <f t="shared" si="0"/>
        <v>60.52338975578483</v>
      </c>
      <c r="F53" s="84">
        <f t="shared" si="1"/>
        <v>100.15386192304861</v>
      </c>
    </row>
    <row r="54" spans="1:6" s="121" customFormat="1" ht="47.25">
      <c r="A54" s="117" t="s">
        <v>46</v>
      </c>
      <c r="B54" s="118">
        <v>2136</v>
      </c>
      <c r="C54" s="118">
        <v>1100</v>
      </c>
      <c r="D54" s="45">
        <v>2415.026</v>
      </c>
      <c r="E54" s="119">
        <f t="shared" si="0"/>
        <v>113.0630149812734</v>
      </c>
      <c r="F54" s="120" t="s">
        <v>111</v>
      </c>
    </row>
    <row r="55" spans="1:6" s="10" customFormat="1" ht="15.75">
      <c r="A55" s="58" t="s">
        <v>42</v>
      </c>
      <c r="B55" s="59">
        <f>B53+B54</f>
        <v>4353030.252</v>
      </c>
      <c r="C55" s="66">
        <f>C53+C54</f>
        <v>2630363.251</v>
      </c>
      <c r="D55" s="59">
        <f>D53+D54</f>
        <v>2635723.7119999994</v>
      </c>
      <c r="E55" s="83">
        <f t="shared" si="0"/>
        <v>60.54917056432162</v>
      </c>
      <c r="F55" s="84">
        <f t="shared" si="1"/>
        <v>100.20379166253792</v>
      </c>
    </row>
    <row r="56" spans="3:6" ht="12.75">
      <c r="C56" s="9"/>
      <c r="D56" s="23"/>
      <c r="E56" s="9"/>
      <c r="F56" s="9"/>
    </row>
    <row r="58" spans="1:2" ht="12.75">
      <c r="A58" s="16"/>
      <c r="B58" s="18"/>
    </row>
  </sheetData>
  <sheetProtection/>
  <mergeCells count="1">
    <mergeCell ref="A2:F2"/>
  </mergeCells>
  <printOptions/>
  <pageMargins left="0.708661417322835" right="0.708661417322835" top="0.5" bottom="0.5" header="0.31496062992126" footer="0.31496062992126"/>
  <pageSetup fitToHeight="3" fitToWidth="1" horizontalDpi="600" verticalDpi="600" orientation="portrait" paperSize="9" scale="74" r:id="rId1"/>
  <rowBreaks count="1" manualBreakCount="1">
    <brk id="3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6"/>
  <sheetViews>
    <sheetView zoomScalePageLayoutView="0" workbookViewId="0" topLeftCell="A43">
      <selection activeCell="D54" sqref="D54"/>
    </sheetView>
  </sheetViews>
  <sheetFormatPr defaultColWidth="8.75390625" defaultRowHeight="12.75"/>
  <cols>
    <col min="1" max="1" width="44.75390625" style="1" customWidth="1"/>
    <col min="2" max="2" width="15.25390625" style="1" customWidth="1"/>
    <col min="3" max="3" width="16.25390625" style="5" customWidth="1"/>
    <col min="4" max="4" width="15.00390625" style="1" customWidth="1"/>
    <col min="5" max="5" width="13.625" style="1" customWidth="1"/>
    <col min="6" max="6" width="14.625" style="4" customWidth="1"/>
    <col min="7" max="7" width="7.375" style="1" customWidth="1"/>
    <col min="8" max="16384" width="8.75390625" style="1" customWidth="1"/>
  </cols>
  <sheetData>
    <row r="1" spans="1:6" ht="17.25" customHeight="1">
      <c r="A1" s="7"/>
      <c r="B1" s="7"/>
      <c r="C1" s="7"/>
      <c r="D1" s="7"/>
      <c r="E1" s="7"/>
      <c r="F1" s="6"/>
    </row>
    <row r="2" spans="1:6" ht="37.5" customHeight="1">
      <c r="A2" s="123" t="s">
        <v>88</v>
      </c>
      <c r="B2" s="123"/>
      <c r="C2" s="123"/>
      <c r="D2" s="123"/>
      <c r="E2" s="123"/>
      <c r="F2" s="123"/>
    </row>
    <row r="3" spans="1:6" ht="16.5" customHeight="1">
      <c r="A3" s="26"/>
      <c r="B3" s="26"/>
      <c r="C3" s="27"/>
      <c r="D3" s="28"/>
      <c r="E3" s="28"/>
      <c r="F3" s="29"/>
    </row>
    <row r="4" spans="1:6" ht="98.25" customHeight="1">
      <c r="A4" s="30" t="s">
        <v>9</v>
      </c>
      <c r="B4" s="31" t="s">
        <v>52</v>
      </c>
      <c r="C4" s="32" t="s">
        <v>105</v>
      </c>
      <c r="D4" s="30" t="s">
        <v>119</v>
      </c>
      <c r="E4" s="33" t="s">
        <v>55</v>
      </c>
      <c r="F4" s="33" t="s">
        <v>56</v>
      </c>
    </row>
    <row r="5" spans="1:6" ht="0.75" customHeight="1" hidden="1">
      <c r="A5" s="34"/>
      <c r="B5" s="35"/>
      <c r="C5" s="36"/>
      <c r="D5" s="34"/>
      <c r="E5" s="37"/>
      <c r="F5" s="37"/>
    </row>
    <row r="6" spans="1:6" ht="15.75">
      <c r="A6" s="38" t="s">
        <v>8</v>
      </c>
      <c r="B6" s="39"/>
      <c r="C6" s="40"/>
      <c r="D6" s="41"/>
      <c r="E6" s="42"/>
      <c r="F6" s="43"/>
    </row>
    <row r="7" spans="1:6" ht="15.75">
      <c r="A7" s="85" t="s">
        <v>0</v>
      </c>
      <c r="B7" s="44">
        <v>1427850</v>
      </c>
      <c r="C7" s="45">
        <v>781895.6</v>
      </c>
      <c r="D7" s="46">
        <v>846389.959</v>
      </c>
      <c r="E7" s="47">
        <f>D7/B7*100</f>
        <v>59.27723213222678</v>
      </c>
      <c r="F7" s="48">
        <f>D7/C7*100</f>
        <v>108.24846168721247</v>
      </c>
    </row>
    <row r="8" spans="1:6" ht="15.75">
      <c r="A8" s="85" t="s">
        <v>1</v>
      </c>
      <c r="B8" s="49">
        <v>2250</v>
      </c>
      <c r="C8" s="45">
        <v>1057</v>
      </c>
      <c r="D8" s="46">
        <v>1184.804</v>
      </c>
      <c r="E8" s="47">
        <f aca="true" t="shared" si="0" ref="E8:E55">D8/B8*100</f>
        <v>52.65795555555556</v>
      </c>
      <c r="F8" s="48">
        <f aca="true" t="shared" si="1" ref="F8:F55">D8/C8*100</f>
        <v>112.09120151371808</v>
      </c>
    </row>
    <row r="9" spans="1:6" ht="15.75">
      <c r="A9" s="86" t="s">
        <v>65</v>
      </c>
      <c r="B9" s="49">
        <v>173790</v>
      </c>
      <c r="C9" s="45">
        <v>89990</v>
      </c>
      <c r="D9" s="46">
        <v>101783.071</v>
      </c>
      <c r="E9" s="47">
        <f t="shared" si="0"/>
        <v>58.5667017664998</v>
      </c>
      <c r="F9" s="48">
        <f t="shared" si="1"/>
        <v>113.10486831870207</v>
      </c>
    </row>
    <row r="10" spans="1:6" s="3" customFormat="1" ht="15.75">
      <c r="A10" s="85" t="s">
        <v>44</v>
      </c>
      <c r="B10" s="50">
        <f>B11+B15+B17</f>
        <v>629050</v>
      </c>
      <c r="C10" s="50">
        <f>C11+C15+C17</f>
        <v>358068</v>
      </c>
      <c r="D10" s="50">
        <f>D11+D15+D16+D17</f>
        <v>322488.91599999997</v>
      </c>
      <c r="E10" s="47">
        <f t="shared" si="0"/>
        <v>51.26602273269215</v>
      </c>
      <c r="F10" s="48">
        <f t="shared" si="1"/>
        <v>90.06359574159097</v>
      </c>
    </row>
    <row r="11" spans="1:6" s="13" customFormat="1" ht="15.75">
      <c r="A11" s="87" t="s">
        <v>47</v>
      </c>
      <c r="B11" s="52">
        <f>SUM(B12:B14)</f>
        <v>351120</v>
      </c>
      <c r="C11" s="53">
        <f>SUM(C12:C14)</f>
        <v>197649.69999999998</v>
      </c>
      <c r="D11" s="53">
        <f>SUM(D12:D14)</f>
        <v>157700.72400000002</v>
      </c>
      <c r="E11" s="47">
        <f t="shared" si="0"/>
        <v>44.91362611073138</v>
      </c>
      <c r="F11" s="48">
        <f t="shared" si="1"/>
        <v>79.78799057119744</v>
      </c>
    </row>
    <row r="12" spans="1:6" s="13" customFormat="1" ht="31.5">
      <c r="A12" s="88" t="s">
        <v>18</v>
      </c>
      <c r="B12" s="52">
        <v>27890</v>
      </c>
      <c r="C12" s="53">
        <v>18931.3</v>
      </c>
      <c r="D12" s="54">
        <v>17833.679</v>
      </c>
      <c r="E12" s="47">
        <f t="shared" si="0"/>
        <v>63.942915023305844</v>
      </c>
      <c r="F12" s="48">
        <f t="shared" si="1"/>
        <v>94.20208332232863</v>
      </c>
    </row>
    <row r="13" spans="1:6" s="13" customFormat="1" ht="15.75">
      <c r="A13" s="89" t="s">
        <v>62</v>
      </c>
      <c r="B13" s="52">
        <v>319830</v>
      </c>
      <c r="C13" s="53">
        <v>177125</v>
      </c>
      <c r="D13" s="54">
        <v>137391.594</v>
      </c>
      <c r="E13" s="47">
        <f t="shared" si="0"/>
        <v>42.95769440015008</v>
      </c>
      <c r="F13" s="48">
        <f t="shared" si="1"/>
        <v>77.56759011997177</v>
      </c>
    </row>
    <row r="14" spans="1:6" s="13" customFormat="1" ht="15.75">
      <c r="A14" s="87" t="s">
        <v>15</v>
      </c>
      <c r="B14" s="52">
        <v>3400</v>
      </c>
      <c r="C14" s="53">
        <v>1593.4</v>
      </c>
      <c r="D14" s="81">
        <v>2475.451</v>
      </c>
      <c r="E14" s="47">
        <f t="shared" si="0"/>
        <v>72.80738235294118</v>
      </c>
      <c r="F14" s="48">
        <f t="shared" si="1"/>
        <v>155.3565331994477</v>
      </c>
    </row>
    <row r="15" spans="1:6" s="13" customFormat="1" ht="15.75">
      <c r="A15" s="90" t="s">
        <v>2</v>
      </c>
      <c r="B15" s="52">
        <v>350</v>
      </c>
      <c r="C15" s="53">
        <v>168.3</v>
      </c>
      <c r="D15" s="54">
        <v>247.237</v>
      </c>
      <c r="E15" s="47">
        <f t="shared" si="0"/>
        <v>70.63914285714286</v>
      </c>
      <c r="F15" s="48">
        <f t="shared" si="1"/>
        <v>146.90255496137848</v>
      </c>
    </row>
    <row r="16" spans="1:6" s="13" customFormat="1" ht="52.5" customHeight="1">
      <c r="A16" s="90" t="s">
        <v>86</v>
      </c>
      <c r="B16" s="52"/>
      <c r="C16" s="53"/>
      <c r="D16" s="54">
        <v>-7.206</v>
      </c>
      <c r="E16" s="47"/>
      <c r="F16" s="48"/>
    </row>
    <row r="17" spans="1:6" s="13" customFormat="1" ht="15.75">
      <c r="A17" s="90" t="s">
        <v>87</v>
      </c>
      <c r="B17" s="52">
        <v>277580</v>
      </c>
      <c r="C17" s="53">
        <v>160250</v>
      </c>
      <c r="D17" s="54">
        <v>164548.161</v>
      </c>
      <c r="E17" s="47">
        <f t="shared" si="0"/>
        <v>59.27954499603718</v>
      </c>
      <c r="F17" s="48">
        <f t="shared" si="1"/>
        <v>102.68215975039001</v>
      </c>
    </row>
    <row r="18" spans="1:6" s="13" customFormat="1" ht="31.5">
      <c r="A18" s="91" t="s">
        <v>91</v>
      </c>
      <c r="B18" s="52"/>
      <c r="C18" s="53"/>
      <c r="D18" s="46">
        <v>7561.644</v>
      </c>
      <c r="E18" s="47"/>
      <c r="F18" s="48"/>
    </row>
    <row r="19" spans="1:6" ht="30.75" customHeight="1">
      <c r="A19" s="86" t="s">
        <v>10</v>
      </c>
      <c r="B19" s="49">
        <v>500</v>
      </c>
      <c r="C19" s="45">
        <v>212.7</v>
      </c>
      <c r="D19" s="44">
        <v>11.678</v>
      </c>
      <c r="E19" s="47">
        <f t="shared" si="0"/>
        <v>2.3356000000000003</v>
      </c>
      <c r="F19" s="48">
        <f t="shared" si="1"/>
        <v>5.49036201222379</v>
      </c>
    </row>
    <row r="20" spans="1:6" ht="31.5">
      <c r="A20" s="91" t="s">
        <v>61</v>
      </c>
      <c r="B20" s="49">
        <v>30390</v>
      </c>
      <c r="C20" s="45">
        <v>15724.2</v>
      </c>
      <c r="D20" s="46">
        <v>18463.704</v>
      </c>
      <c r="E20" s="47">
        <f t="shared" si="0"/>
        <v>60.75585389930899</v>
      </c>
      <c r="F20" s="48">
        <f t="shared" si="1"/>
        <v>117.42221543862328</v>
      </c>
    </row>
    <row r="21" spans="1:6" ht="78.75">
      <c r="A21" s="91" t="s">
        <v>19</v>
      </c>
      <c r="B21" s="49">
        <v>10000</v>
      </c>
      <c r="C21" s="45">
        <v>5764</v>
      </c>
      <c r="D21" s="46">
        <v>5943.318</v>
      </c>
      <c r="E21" s="47">
        <f t="shared" si="0"/>
        <v>59.43317999999999</v>
      </c>
      <c r="F21" s="48">
        <f t="shared" si="1"/>
        <v>103.11099930603748</v>
      </c>
    </row>
    <row r="22" spans="1:6" ht="18" customHeight="1">
      <c r="A22" s="91" t="s">
        <v>3</v>
      </c>
      <c r="B22" s="49">
        <v>650</v>
      </c>
      <c r="C22" s="45">
        <v>350.3</v>
      </c>
      <c r="D22" s="46">
        <v>241.86</v>
      </c>
      <c r="E22" s="47">
        <f t="shared" si="0"/>
        <v>37.20923076923077</v>
      </c>
      <c r="F22" s="48">
        <f t="shared" si="1"/>
        <v>69.04367684841564</v>
      </c>
    </row>
    <row r="23" spans="1:6" ht="15" customHeight="1">
      <c r="A23" s="92" t="s">
        <v>16</v>
      </c>
      <c r="B23" s="49">
        <v>4000</v>
      </c>
      <c r="C23" s="45">
        <v>2350</v>
      </c>
      <c r="D23" s="44">
        <v>4853.755</v>
      </c>
      <c r="E23" s="47">
        <f t="shared" si="0"/>
        <v>121.34387500000001</v>
      </c>
      <c r="F23" s="48" t="s">
        <v>110</v>
      </c>
    </row>
    <row r="24" spans="1:6" s="2" customFormat="1" ht="15.75">
      <c r="A24" s="93" t="s">
        <v>11</v>
      </c>
      <c r="B24" s="59">
        <f>B7+B8+B9+B10+B19+B20+B21+B22+B23</f>
        <v>2278480</v>
      </c>
      <c r="C24" s="59">
        <f>C7+C8+C9+C10+C19+C20+C21+C22+C23</f>
        <v>1255411.8</v>
      </c>
      <c r="D24" s="59">
        <f>D7+D8+D9+D10+D19+D20+D21+D22+D23+D18</f>
        <v>1308922.709</v>
      </c>
      <c r="E24" s="83">
        <f t="shared" si="0"/>
        <v>57.44718887152839</v>
      </c>
      <c r="F24" s="84">
        <f t="shared" si="1"/>
        <v>104.2624188334059</v>
      </c>
    </row>
    <row r="25" spans="1:6" s="2" customFormat="1" ht="15.75">
      <c r="A25" s="92" t="s">
        <v>48</v>
      </c>
      <c r="B25" s="49">
        <f>SUM(B26:B41)</f>
        <v>2064483.2520000003</v>
      </c>
      <c r="C25" s="45">
        <f>SUM(C26:C41)</f>
        <v>1369286.751</v>
      </c>
      <c r="D25" s="45">
        <f>SUM(D26:D41)</f>
        <v>1310836.3049999997</v>
      </c>
      <c r="E25" s="47">
        <f t="shared" si="0"/>
        <v>63.4946446637485</v>
      </c>
      <c r="F25" s="48">
        <f t="shared" si="1"/>
        <v>95.7313217295564</v>
      </c>
    </row>
    <row r="26" spans="1:6" s="2" customFormat="1" ht="78.75">
      <c r="A26" s="90" t="s">
        <v>98</v>
      </c>
      <c r="B26" s="49">
        <v>3130</v>
      </c>
      <c r="C26" s="45">
        <v>2347.5</v>
      </c>
      <c r="D26" s="53">
        <v>2347.5</v>
      </c>
      <c r="E26" s="47">
        <f t="shared" si="0"/>
        <v>75</v>
      </c>
      <c r="F26" s="48">
        <f t="shared" si="1"/>
        <v>100</v>
      </c>
    </row>
    <row r="27" spans="1:6" s="2" customFormat="1" ht="47.25">
      <c r="A27" s="94" t="s">
        <v>4</v>
      </c>
      <c r="B27" s="107">
        <v>411622.4</v>
      </c>
      <c r="C27" s="53">
        <v>270024.4</v>
      </c>
      <c r="D27" s="61">
        <v>270024.4</v>
      </c>
      <c r="E27" s="47">
        <f t="shared" si="0"/>
        <v>65.6000256545805</v>
      </c>
      <c r="F27" s="48">
        <f t="shared" si="1"/>
        <v>100</v>
      </c>
    </row>
    <row r="28" spans="1:7" s="2" customFormat="1" ht="37.5" customHeight="1">
      <c r="A28" s="94" t="s">
        <v>76</v>
      </c>
      <c r="B28" s="107">
        <v>428684.4</v>
      </c>
      <c r="C28" s="53">
        <v>269372.9</v>
      </c>
      <c r="D28" s="61">
        <v>269372.9</v>
      </c>
      <c r="E28" s="47">
        <f t="shared" si="0"/>
        <v>62.83711280373161</v>
      </c>
      <c r="F28" s="48">
        <f t="shared" si="1"/>
        <v>100</v>
      </c>
      <c r="G28" s="20"/>
    </row>
    <row r="29" spans="1:7" s="2" customFormat="1" ht="67.5" customHeight="1">
      <c r="A29" s="94" t="s">
        <v>108</v>
      </c>
      <c r="B29" s="107"/>
      <c r="C29" s="53"/>
      <c r="D29" s="61">
        <v>2424</v>
      </c>
      <c r="E29" s="47"/>
      <c r="F29" s="48"/>
      <c r="G29" s="20"/>
    </row>
    <row r="30" spans="1:7" s="2" customFormat="1" ht="179.25" customHeight="1">
      <c r="A30" s="105" t="s">
        <v>78</v>
      </c>
      <c r="B30" s="114">
        <v>532770.3</v>
      </c>
      <c r="C30" s="53">
        <v>437356.057</v>
      </c>
      <c r="D30" s="61">
        <v>427666.234</v>
      </c>
      <c r="E30" s="47">
        <f t="shared" si="0"/>
        <v>80.27216119216854</v>
      </c>
      <c r="F30" s="48">
        <f t="shared" si="1"/>
        <v>97.7844543719215</v>
      </c>
      <c r="G30" s="20"/>
    </row>
    <row r="31" spans="1:7" s="2" customFormat="1" ht="114" customHeight="1">
      <c r="A31" s="95" t="s">
        <v>77</v>
      </c>
      <c r="B31" s="115">
        <v>1136.5</v>
      </c>
      <c r="C31" s="53">
        <v>867.5</v>
      </c>
      <c r="D31" s="61">
        <v>867.5</v>
      </c>
      <c r="E31" s="47">
        <f t="shared" si="0"/>
        <v>76.33084029916411</v>
      </c>
      <c r="F31" s="48">
        <f t="shared" si="1"/>
        <v>100</v>
      </c>
      <c r="G31" s="20"/>
    </row>
    <row r="32" spans="1:6" s="2" customFormat="1" ht="330.75">
      <c r="A32" s="87" t="s">
        <v>79</v>
      </c>
      <c r="B32" s="115">
        <v>608528.8</v>
      </c>
      <c r="C32" s="60">
        <v>343151</v>
      </c>
      <c r="D32" s="61">
        <v>292974.391</v>
      </c>
      <c r="E32" s="47">
        <f t="shared" si="0"/>
        <v>48.14470424407193</v>
      </c>
      <c r="F32" s="48">
        <f t="shared" si="1"/>
        <v>85.37768824803075</v>
      </c>
    </row>
    <row r="33" spans="1:6" s="2" customFormat="1" ht="299.25">
      <c r="A33" s="87" t="s">
        <v>102</v>
      </c>
      <c r="B33" s="115">
        <v>1043.678</v>
      </c>
      <c r="C33" s="60">
        <v>770.783</v>
      </c>
      <c r="D33" s="61">
        <v>770.783</v>
      </c>
      <c r="E33" s="47">
        <f t="shared" si="0"/>
        <v>73.85256755436063</v>
      </c>
      <c r="F33" s="48">
        <f t="shared" si="1"/>
        <v>100</v>
      </c>
    </row>
    <row r="34" spans="1:6" s="2" customFormat="1" ht="228.75" customHeight="1">
      <c r="A34" s="106" t="s">
        <v>80</v>
      </c>
      <c r="B34" s="115">
        <v>4359.6</v>
      </c>
      <c r="C34" s="60">
        <v>2525.314</v>
      </c>
      <c r="D34" s="61">
        <v>2525.271</v>
      </c>
      <c r="E34" s="47">
        <f t="shared" si="0"/>
        <v>57.92437379576108</v>
      </c>
      <c r="F34" s="48">
        <f t="shared" si="1"/>
        <v>99.99829724145198</v>
      </c>
    </row>
    <row r="35" spans="1:6" s="2" customFormat="1" ht="65.25" customHeight="1">
      <c r="A35" s="106" t="s">
        <v>96</v>
      </c>
      <c r="B35" s="115">
        <v>1096.943</v>
      </c>
      <c r="C35" s="60">
        <v>1096.943</v>
      </c>
      <c r="D35" s="61">
        <v>1096.943</v>
      </c>
      <c r="E35" s="47">
        <f t="shared" si="0"/>
        <v>100</v>
      </c>
      <c r="F35" s="48">
        <f t="shared" si="1"/>
        <v>100</v>
      </c>
    </row>
    <row r="36" spans="1:6" s="2" customFormat="1" ht="85.5" customHeight="1">
      <c r="A36" s="106" t="s">
        <v>103</v>
      </c>
      <c r="B36" s="115">
        <v>5962.19</v>
      </c>
      <c r="C36" s="60">
        <v>3613.88</v>
      </c>
      <c r="D36" s="61">
        <v>3613.88</v>
      </c>
      <c r="E36" s="47">
        <f t="shared" si="0"/>
        <v>60.613298133739455</v>
      </c>
      <c r="F36" s="48">
        <f t="shared" si="1"/>
        <v>100</v>
      </c>
    </row>
    <row r="37" spans="1:6" s="2" customFormat="1" ht="102.75" customHeight="1">
      <c r="A37" s="106" t="s">
        <v>104</v>
      </c>
      <c r="B37" s="115">
        <v>6559.538</v>
      </c>
      <c r="C37" s="60">
        <v>4099.703</v>
      </c>
      <c r="D37" s="61">
        <v>4099.703</v>
      </c>
      <c r="E37" s="47">
        <f t="shared" si="0"/>
        <v>62.49987422894723</v>
      </c>
      <c r="F37" s="48">
        <f t="shared" si="1"/>
        <v>100</v>
      </c>
    </row>
    <row r="38" spans="1:6" s="2" customFormat="1" ht="66.75" customHeight="1">
      <c r="A38" s="96" t="s">
        <v>81</v>
      </c>
      <c r="B38" s="107">
        <v>38867.2</v>
      </c>
      <c r="C38" s="53">
        <v>22264.7</v>
      </c>
      <c r="D38" s="61">
        <v>21150.5</v>
      </c>
      <c r="E38" s="47">
        <f t="shared" si="0"/>
        <v>54.41734933311378</v>
      </c>
      <c r="F38" s="48">
        <f t="shared" si="1"/>
        <v>94.99566578485226</v>
      </c>
    </row>
    <row r="39" spans="1:6" s="2" customFormat="1" ht="66.75" customHeight="1">
      <c r="A39" s="96" t="s">
        <v>95</v>
      </c>
      <c r="B39" s="107">
        <v>206.3</v>
      </c>
      <c r="C39" s="53">
        <v>206.3</v>
      </c>
      <c r="D39" s="61">
        <v>449.934</v>
      </c>
      <c r="E39" s="47">
        <f t="shared" si="0"/>
        <v>218.09694619486186</v>
      </c>
      <c r="F39" s="48">
        <f t="shared" si="1"/>
        <v>218.09694619486186</v>
      </c>
    </row>
    <row r="40" spans="1:6" ht="84" customHeight="1">
      <c r="A40" s="97" t="s">
        <v>82</v>
      </c>
      <c r="B40" s="115">
        <v>13174.6</v>
      </c>
      <c r="C40" s="53">
        <v>7685.4</v>
      </c>
      <c r="D40" s="61">
        <v>7685.4</v>
      </c>
      <c r="E40" s="47">
        <f t="shared" si="0"/>
        <v>58.33497791204286</v>
      </c>
      <c r="F40" s="48">
        <f t="shared" si="1"/>
        <v>100</v>
      </c>
    </row>
    <row r="41" spans="1:6" ht="17.25" customHeight="1">
      <c r="A41" s="97" t="s">
        <v>83</v>
      </c>
      <c r="B41" s="107">
        <v>7340.803</v>
      </c>
      <c r="C41" s="53">
        <v>3904.371</v>
      </c>
      <c r="D41" s="61">
        <v>3766.966</v>
      </c>
      <c r="E41" s="47">
        <f t="shared" si="0"/>
        <v>51.315448732243595</v>
      </c>
      <c r="F41" s="48">
        <f t="shared" si="1"/>
        <v>96.4807391510694</v>
      </c>
    </row>
    <row r="42" spans="1:6" ht="15.75">
      <c r="A42" s="98" t="s">
        <v>12</v>
      </c>
      <c r="B42" s="59">
        <f>B24+B25</f>
        <v>4342963.252</v>
      </c>
      <c r="C42" s="62">
        <f>C24+C25</f>
        <v>2624698.551</v>
      </c>
      <c r="D42" s="63">
        <f>D24+D25</f>
        <v>2619759.0139999995</v>
      </c>
      <c r="E42" s="83">
        <f t="shared" si="0"/>
        <v>60.32192450151543</v>
      </c>
      <c r="F42" s="84">
        <f t="shared" si="1"/>
        <v>99.81180555008427</v>
      </c>
    </row>
    <row r="43" spans="1:6" ht="15.75">
      <c r="A43" s="98" t="s">
        <v>13</v>
      </c>
      <c r="B43" s="49"/>
      <c r="C43" s="62"/>
      <c r="D43" s="64"/>
      <c r="E43" s="47"/>
      <c r="F43" s="48"/>
    </row>
    <row r="44" spans="1:6" ht="48.75" customHeight="1">
      <c r="A44" s="91" t="s">
        <v>92</v>
      </c>
      <c r="B44" s="49"/>
      <c r="C44" s="62"/>
      <c r="D44" s="64">
        <v>-0.487</v>
      </c>
      <c r="E44" s="47"/>
      <c r="F44" s="48"/>
    </row>
    <row r="45" spans="1:6" ht="48.75" customHeight="1">
      <c r="A45" s="86" t="s">
        <v>127</v>
      </c>
      <c r="B45" s="49"/>
      <c r="C45" s="62"/>
      <c r="D45" s="64">
        <v>1.339</v>
      </c>
      <c r="E45" s="47"/>
      <c r="F45" s="48"/>
    </row>
    <row r="46" spans="1:6" s="11" customFormat="1" ht="15.75">
      <c r="A46" s="91" t="s">
        <v>66</v>
      </c>
      <c r="B46" s="49">
        <v>535</v>
      </c>
      <c r="C46" s="101">
        <v>356.9</v>
      </c>
      <c r="D46" s="64">
        <v>595.265</v>
      </c>
      <c r="E46" s="47">
        <f t="shared" si="0"/>
        <v>111.2644859813084</v>
      </c>
      <c r="F46" s="48" t="s">
        <v>120</v>
      </c>
    </row>
    <row r="47" spans="1:6" s="11" customFormat="1" ht="63.75" customHeight="1">
      <c r="A47" s="91" t="s">
        <v>17</v>
      </c>
      <c r="B47" s="49">
        <v>710</v>
      </c>
      <c r="C47" s="101">
        <v>210.8</v>
      </c>
      <c r="D47" s="49">
        <v>999.057</v>
      </c>
      <c r="E47" s="116">
        <f t="shared" si="0"/>
        <v>140.71225352112677</v>
      </c>
      <c r="F47" s="48" t="s">
        <v>114</v>
      </c>
    </row>
    <row r="48" spans="1:6" s="19" customFormat="1" ht="85.5" customHeight="1">
      <c r="A48" s="91" t="s">
        <v>68</v>
      </c>
      <c r="B48" s="49">
        <v>186</v>
      </c>
      <c r="C48" s="101">
        <v>62</v>
      </c>
      <c r="D48" s="49">
        <v>128.332</v>
      </c>
      <c r="E48" s="116">
        <f t="shared" si="0"/>
        <v>68.99569892473117</v>
      </c>
      <c r="F48" s="48" t="s">
        <v>115</v>
      </c>
    </row>
    <row r="49" spans="1:6" s="25" customFormat="1" ht="47.25">
      <c r="A49" s="91" t="s">
        <v>5</v>
      </c>
      <c r="B49" s="49">
        <v>2500</v>
      </c>
      <c r="C49" s="101">
        <v>1475</v>
      </c>
      <c r="D49" s="49">
        <v>7233.472</v>
      </c>
      <c r="E49" s="116" t="s">
        <v>122</v>
      </c>
      <c r="F49" s="48" t="s">
        <v>121</v>
      </c>
    </row>
    <row r="50" spans="1:6" ht="47.25">
      <c r="A50" s="99" t="s">
        <v>51</v>
      </c>
      <c r="B50" s="49">
        <v>2000</v>
      </c>
      <c r="C50" s="101">
        <v>1000</v>
      </c>
      <c r="D50" s="49"/>
      <c r="E50" s="116"/>
      <c r="F50" s="48"/>
    </row>
    <row r="51" spans="1:6" s="2" customFormat="1" ht="15.75">
      <c r="A51" s="91" t="s">
        <v>54</v>
      </c>
      <c r="B51" s="80">
        <v>2000</v>
      </c>
      <c r="C51" s="65">
        <v>1460</v>
      </c>
      <c r="D51" s="65">
        <v>4592.694</v>
      </c>
      <c r="E51" s="116" t="s">
        <v>123</v>
      </c>
      <c r="F51" s="48" t="s">
        <v>117</v>
      </c>
    </row>
    <row r="52" spans="1:6" s="25" customFormat="1" ht="15.75">
      <c r="A52" s="98" t="s">
        <v>6</v>
      </c>
      <c r="B52" s="59">
        <f>SUM(B46:B51)</f>
        <v>7931</v>
      </c>
      <c r="C52" s="59">
        <f>SUM(C46:C51)</f>
        <v>4564.7</v>
      </c>
      <c r="D52" s="59">
        <f>SUM(D44:D51)</f>
        <v>13549.671999999999</v>
      </c>
      <c r="E52" s="83">
        <f t="shared" si="0"/>
        <v>170.84443323666622</v>
      </c>
      <c r="F52" s="48" t="s">
        <v>124</v>
      </c>
    </row>
    <row r="53" spans="1:6" s="25" customFormat="1" ht="15.75">
      <c r="A53" s="98" t="s">
        <v>7</v>
      </c>
      <c r="B53" s="59">
        <f>B42+B52</f>
        <v>4350894.252</v>
      </c>
      <c r="C53" s="59">
        <f>C42+C52</f>
        <v>2629263.251</v>
      </c>
      <c r="D53" s="59">
        <f>D42+D52</f>
        <v>2633308.6859999993</v>
      </c>
      <c r="E53" s="83">
        <f t="shared" si="0"/>
        <v>60.52338975578483</v>
      </c>
      <c r="F53" s="84">
        <f t="shared" si="1"/>
        <v>100.15386192304861</v>
      </c>
    </row>
    <row r="54" spans="1:6" s="25" customFormat="1" ht="47.25">
      <c r="A54" s="122" t="s">
        <v>63</v>
      </c>
      <c r="B54" s="118">
        <v>2136</v>
      </c>
      <c r="C54" s="118">
        <v>1100</v>
      </c>
      <c r="D54" s="45">
        <v>2415.026</v>
      </c>
      <c r="E54" s="119">
        <f t="shared" si="0"/>
        <v>113.0630149812734</v>
      </c>
      <c r="F54" s="120" t="s">
        <v>111</v>
      </c>
    </row>
    <row r="55" spans="1:6" ht="15.75">
      <c r="A55" s="100" t="s">
        <v>14</v>
      </c>
      <c r="B55" s="59">
        <f>B53+B54</f>
        <v>4353030.252</v>
      </c>
      <c r="C55" s="66">
        <f>C53+C54</f>
        <v>2630363.251</v>
      </c>
      <c r="D55" s="59">
        <f>D53+D54</f>
        <v>2635723.7119999994</v>
      </c>
      <c r="E55" s="83">
        <f t="shared" si="0"/>
        <v>60.54917056432162</v>
      </c>
      <c r="F55" s="84">
        <f t="shared" si="1"/>
        <v>100.20379166253792</v>
      </c>
    </row>
    <row r="56" spans="1:6" ht="15.75">
      <c r="A56" s="28"/>
      <c r="B56" s="28"/>
      <c r="C56" s="67"/>
      <c r="D56" s="28"/>
      <c r="E56" s="28"/>
      <c r="F56" s="68"/>
    </row>
  </sheetData>
  <sheetProtection/>
  <mergeCells count="1">
    <mergeCell ref="A2:F2"/>
  </mergeCells>
  <printOptions/>
  <pageMargins left="0.984251968503937" right="0.5" top="0.5" bottom="0.5" header="0.31496062992126" footer="0.275590551181102"/>
  <pageSetup fitToHeight="3" fitToWidth="1"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Ponomareva</dc:creator>
  <cp:keywords/>
  <dc:description/>
  <cp:lastModifiedBy>user457a</cp:lastModifiedBy>
  <cp:lastPrinted>2018-07-10T07:32:23Z</cp:lastPrinted>
  <dcterms:created xsi:type="dcterms:W3CDTF">2004-07-02T06:40:36Z</dcterms:created>
  <dcterms:modified xsi:type="dcterms:W3CDTF">2018-07-24T06:41:32Z</dcterms:modified>
  <cp:category/>
  <cp:version/>
  <cp:contentType/>
  <cp:contentStatus/>
</cp:coreProperties>
</file>