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4505" windowHeight="12765"/>
  </bookViews>
  <sheets>
    <sheet name="Укр" sheetId="2" r:id="rId1"/>
    <sheet name="Лист1" sheetId="3" state="hidden" r:id="rId2"/>
  </sheets>
  <definedNames>
    <definedName name="_xlnm.Print_Area" localSheetId="0">Укр!$A$1:$G$62</definedName>
  </definedNames>
  <calcPr calcId="124519"/>
</workbook>
</file>

<file path=xl/calcChain.xml><?xml version="1.0" encoding="utf-8"?>
<calcChain xmlns="http://schemas.openxmlformats.org/spreadsheetml/2006/main">
  <c r="F48" i="2"/>
  <c r="E48"/>
  <c r="D22"/>
  <c r="D8"/>
  <c r="E13"/>
  <c r="D9"/>
  <c r="G41"/>
  <c r="F41"/>
  <c r="D37"/>
  <c r="C37"/>
  <c r="B37"/>
  <c r="G28"/>
  <c r="F28"/>
  <c r="D27"/>
  <c r="C27"/>
  <c r="B27"/>
  <c r="E43"/>
  <c r="G52"/>
  <c r="G6"/>
  <c r="F6"/>
  <c r="D54"/>
  <c r="C54"/>
  <c r="B54"/>
  <c r="G58"/>
  <c r="F58"/>
  <c r="F60"/>
  <c r="G60"/>
  <c r="G56"/>
  <c r="F56"/>
  <c r="E57"/>
  <c r="G39"/>
  <c r="F39"/>
  <c r="E51"/>
  <c r="G30" l="1"/>
  <c r="F30"/>
  <c r="D24"/>
  <c r="C24"/>
  <c r="B24"/>
  <c r="C9"/>
  <c r="C8" s="1"/>
  <c r="C22" s="1"/>
  <c r="B9"/>
  <c r="B8" s="1"/>
  <c r="B22" s="1"/>
  <c r="D23" l="1"/>
  <c r="D44" s="1"/>
  <c r="B23"/>
  <c r="B44" s="1"/>
  <c r="C23"/>
  <c r="C44" s="1"/>
  <c r="E37"/>
  <c r="G46" l="1"/>
  <c r="F46"/>
  <c r="G38"/>
  <c r="F38"/>
  <c r="F33"/>
  <c r="G33"/>
  <c r="E5"/>
  <c r="B53"/>
  <c r="G55" l="1"/>
  <c r="F55"/>
  <c r="F7"/>
  <c r="E55"/>
  <c r="E54" s="1"/>
  <c r="E52"/>
  <c r="F52"/>
  <c r="G49"/>
  <c r="G36"/>
  <c r="F36"/>
  <c r="G29"/>
  <c r="F29"/>
  <c r="G25"/>
  <c r="F25"/>
  <c r="F54" l="1"/>
  <c r="B61"/>
  <c r="G54" l="1"/>
  <c r="G35"/>
  <c r="F35"/>
  <c r="F49"/>
  <c r="E42"/>
  <c r="D53"/>
  <c r="F43"/>
  <c r="G43"/>
  <c r="G14"/>
  <c r="G34"/>
  <c r="F34"/>
  <c r="G32"/>
  <c r="F32"/>
  <c r="F20"/>
  <c r="E10"/>
  <c r="G17"/>
  <c r="F17"/>
  <c r="G12"/>
  <c r="G15"/>
  <c r="E21"/>
  <c r="E20"/>
  <c r="G18"/>
  <c r="G19"/>
  <c r="G20"/>
  <c r="G26"/>
  <c r="G31"/>
  <c r="F26"/>
  <c r="F31"/>
  <c r="F40"/>
  <c r="F42"/>
  <c r="G40"/>
  <c r="G42"/>
  <c r="E17"/>
  <c r="F19"/>
  <c r="F14"/>
  <c r="F12"/>
  <c r="C53"/>
  <c r="C61" s="1"/>
  <c r="E12"/>
  <c r="F11"/>
  <c r="F15"/>
  <c r="F18"/>
  <c r="G11"/>
  <c r="G7"/>
  <c r="E50"/>
  <c r="E49"/>
  <c r="E47"/>
  <c r="E46"/>
  <c r="E6"/>
  <c r="E7"/>
  <c r="E11"/>
  <c r="E14"/>
  <c r="E15"/>
  <c r="E16"/>
  <c r="E18"/>
  <c r="E19"/>
  <c r="F5"/>
  <c r="G5"/>
  <c r="G10"/>
  <c r="F10"/>
  <c r="D61" l="1"/>
  <c r="G61" s="1"/>
  <c r="G37"/>
  <c r="F37"/>
  <c r="G24"/>
  <c r="F27"/>
  <c r="G27"/>
  <c r="F24"/>
  <c r="E53"/>
  <c r="F22"/>
  <c r="G22"/>
  <c r="F9"/>
  <c r="F8"/>
  <c r="G8"/>
  <c r="E8"/>
  <c r="E22" s="1"/>
  <c r="E9"/>
  <c r="G9"/>
  <c r="E61" l="1"/>
  <c r="F61"/>
  <c r="F23"/>
  <c r="B62"/>
  <c r="E23"/>
  <c r="G23"/>
  <c r="C62"/>
  <c r="D62"/>
  <c r="G62" l="1"/>
  <c r="E62"/>
  <c r="F44"/>
  <c r="G44"/>
  <c r="E44"/>
  <c r="F62" l="1"/>
</calcChain>
</file>

<file path=xl/sharedStrings.xml><?xml version="1.0" encoding="utf-8"?>
<sst xmlns="http://schemas.openxmlformats.org/spreadsheetml/2006/main" count="75" uniqueCount="73">
  <si>
    <t>Найменування показника</t>
  </si>
  <si>
    <t>Загальний фонд</t>
  </si>
  <si>
    <t>Податок та збір на доходи фізичних осіб</t>
  </si>
  <si>
    <t xml:space="preserve">        1) Податок на майно:</t>
  </si>
  <si>
    <t xml:space="preserve">    -  плата за землю</t>
  </si>
  <si>
    <t xml:space="preserve">    - транспортний податок</t>
  </si>
  <si>
    <t>Екологічний податок</t>
  </si>
  <si>
    <t>Адміністративні штрафи та інші санкції</t>
  </si>
  <si>
    <t>Державне мито</t>
  </si>
  <si>
    <t>Інші надходження</t>
  </si>
  <si>
    <t>ВСЬОГО податків і зборів</t>
  </si>
  <si>
    <t>Освітня субвенція з державного бюджету місцевим бюджетам</t>
  </si>
  <si>
    <t>Всього доходів загального фонду</t>
  </si>
  <si>
    <t>Спеціальний фонд</t>
  </si>
  <si>
    <t>Всього доходів</t>
  </si>
  <si>
    <t xml:space="preserve">Місцеві податки, в тому числі: </t>
  </si>
  <si>
    <t xml:space="preserve">    - податок на нерухоме майно, відмінне від земельної ділянки </t>
  </si>
  <si>
    <t>Відсоток            надходжень до річних показників, 
%</t>
  </si>
  <si>
    <t>Відсоток надходжень до плану звітного періоду, 
%</t>
  </si>
  <si>
    <t>Плата  за надання  адміністративних послуг</t>
  </si>
  <si>
    <t>Акцизний податок</t>
  </si>
  <si>
    <t>Офіційні трансферти</t>
  </si>
  <si>
    <t>Субвенція з місцевого бюджету на здійснення переданих видатків у сфері освіти за рахунок коштів освітньої субвенції</t>
  </si>
  <si>
    <t>Інші субвенції з місцевого бюджету</t>
  </si>
  <si>
    <t>Податок на прибуток підприємств</t>
  </si>
  <si>
    <t>Плата за гарантії, надані Верховною Радою Автономної Республіки Крим, міськими та обласними радами  </t>
  </si>
  <si>
    <t>Відсотки за користування довгостроковим кредитом, що надається з місцевих бюджетів молодим сім'ям та одиноким молодим громадянам на будівництво (реконструкцію) та придбання житла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</si>
  <si>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</t>
  </si>
  <si>
    <t>Надходження коштів пайової участі у розвитку інфраструктури населеного пункту</t>
  </si>
  <si>
    <t>Кошти від продажу землі</t>
  </si>
  <si>
    <t>Всього доходів спеціального фонду</t>
  </si>
  <si>
    <t>Адміністративні штрафи за адміністративні правопорушення у сфері забезпечення безпеки дорожнього руху, зафіксовані в автоматичному режимі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</si>
  <si>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зв'язку з повномасштабною збройною агресією Російської Федерації</t>
  </si>
  <si>
    <t>Відхилення (+/- )                   грн</t>
  </si>
  <si>
    <t>Субвенція з державного бюджету місцевим бюджетам на надання державної підтримки особам з особливими освітніми потребами</t>
  </si>
  <si>
    <t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"Нова українська школа"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</si>
  <si>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</si>
  <si>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Дотації з державного бюджету місцевим бюджетам</t>
  </si>
  <si>
    <t>Субвенції з державного бюджету місцевим бюджетам</t>
  </si>
  <si>
    <t>Субвенції з місцевих бюджетів іншим місцевим бюджетам</t>
  </si>
  <si>
    <t>Кошти від відчуження майна, що належить Автономній Республіці Крим та майна, що перебуває в комунальній власності  </t>
  </si>
  <si>
    <t>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за рахунок відповідної субвенції з державного бюджету</t>
  </si>
  <si>
    <t>Затверджено на рік з урахуванням змін,  грн</t>
  </si>
  <si>
    <t>Субвенція з державного бюджету місцевим бюджетам на реалізацію публічного інвестиційного проекту на облаштування безпечних умов у закладах, що надають загальну середню освіту (облаштування укриттів), зокрема військових (військово-морських, військово-спортивних) ліцеях, ліцеях із посиленою військово-фізичною підготовкою</t>
  </si>
  <si>
    <t>Дотації з місцевих бюджетів іншим місцевим бюджетам</t>
  </si>
  <si>
    <t>Інші дотації з місцевого бюджету</t>
  </si>
  <si>
    <t>Субвенція з державного бюджету місцевим бюджетам на відновлення об'єктів критичної інфраструктури в рамках спільного з Міжнародним банком реконструкції та розвитку проекту «Проект розвитку міської інфраструктури - 2»</t>
  </si>
  <si>
    <t>Субвенція з місцевого бюджету за рахунок залишку коштів освітньої субвенції, що утворився на початок бюджетного періоду</t>
  </si>
  <si>
    <t>Додаткова дотація з державного бюджету місцевим бюджетам на компенсацію втрат доходів місцевих бюджетів внаслідок наданих державою податкових пільг зі сплати земельного податку суб'єктам космічної діяльності та літакобудування</t>
  </si>
  <si>
    <t>Разом доходів (без офіційних трансфертів)</t>
  </si>
  <si>
    <t>Субвенція з місцевого бюджету на реалізацію публічного інвестиційного проекту із забезпечення житлом дитячих будинків сімейного типу, дітей-сиріт та дітей, позбавлених батьківського піклування, за рахунок відповідної субвенції з державного бюджету</t>
  </si>
  <si>
    <t>Субвенція з державного бюджету місцевим бюджетам на реалізацію публічного інвестиційного проекту на придбання обладнання, створення та модернізацію (проведення реконструкції та капітального ремонту) їдалень (харчоблоків) закладів освіти, зокрема військових (військово-морських, військово-спортивних) ліцеїв, ліцеїв із посиленою військово-фізичною підготовкою</t>
  </si>
  <si>
    <r>
      <t>Субвенція з місцевого бюджету на реалізацію публічного інвестиційного проекту із виплати грошової компенсації за належні для отримання жилі приміщення для сімей осіб, визначених </t>
    </r>
    <r>
      <rPr>
        <u/>
        <sz val="12"/>
        <color rgb="FF000099"/>
        <rFont val="Times New Roman"/>
        <family val="1"/>
        <charset val="204"/>
      </rPr>
      <t>пунктами 2 - 5</t>
    </r>
    <r>
      <rPr>
        <sz val="12"/>
        <color rgb="FF333333"/>
        <rFont val="Times New Roman"/>
        <family val="1"/>
        <charset val="204"/>
      </rPr>
      <t> частини першої статті 10-1 Закону України "Про статус ветеранів війни, гарантії їх соціального захисту", для осіб з інвалідністю I - II групи,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у заходах, необхідних для забезпечення оборони України, захисту безпеки населення та інтересів держави у зв'язку з військовою агресією Російської Федерації проти України, визначених </t>
    </r>
    <r>
      <rPr>
        <u/>
        <sz val="12"/>
        <color rgb="FF000099"/>
        <rFont val="Times New Roman"/>
        <family val="1"/>
        <charset val="204"/>
      </rPr>
      <t>пунктами 11 - 14</t>
    </r>
    <r>
      <rPr>
        <sz val="12"/>
        <color rgb="FF333333"/>
        <rFont val="Times New Roman"/>
        <family val="1"/>
        <charset val="204"/>
      </rPr>
      <t> частини другої статті 7 Закону України "Про статус ветеранів війни, гарантії їх соціального захисту", та які потребують поліпшення житлових умов, за рахунок відповідної субвенції з державного бюджету</t>
    </r>
  </si>
  <si>
    <t>Освітня субвенція з державного бюджету місцевим бюджетам </t>
  </si>
  <si>
    <t>Субвенція з державного бюджету місцевим бюджетам на реалізацію проекту "Ремонт житла для відновлення прав і можливостей людей (HOPE)"</t>
  </si>
  <si>
    <t>Надходження від орендної плати за користування майновим комплексом та іншим державним майном</t>
  </si>
  <si>
    <t>Субвенція з державного бюджету місцевим бюджетам на покращення якості гарячого харчування учнів початкових класів закладів загальної середньої освіти</t>
  </si>
  <si>
    <t>Субвенція з державного бюджету місцевим бюджетам на реалізацію проектів в рамках Програми відновлення України III</t>
  </si>
  <si>
    <t>Субвенція з державного бюджету місцевим бюджетам на забезпечення харчуванням учнів закладів загальної середньої освіти</t>
  </si>
  <si>
    <t>Субвенція з місцевого бюджету на будівництво нового житла, реконструкцію існуючих житлових будинків та гуртожитків, а також переобладнання нежитлових приміщень у житлові для формування фондів житла тимчасового проживання за рахунок відповідної субвенції з державного бюджету</t>
  </si>
  <si>
    <t>в 4,1 р.б.</t>
  </si>
  <si>
    <t>Щомісячна інформація про надходження до бюджету Миколаївської міської територіальної громади                                                                                                                                               за  січень - листопад 2025 року (без власних надходжень бюджетних установ)</t>
  </si>
  <si>
    <t>План                                        на січень - листопад                                                 з урахуванням змін,               грн</t>
  </si>
  <si>
    <t>Надійшло                                     з 01 січня по                       30 листопада                         грн</t>
  </si>
  <si>
    <t>2) Збір за місця для паркування транспортних засобів</t>
  </si>
  <si>
    <t xml:space="preserve">     3) Туристичний збір</t>
  </si>
  <si>
    <t xml:space="preserve">     4) Єдиний податок</t>
  </si>
  <si>
    <t>в 2,0 р.б.</t>
  </si>
  <si>
    <t>в 2,2 р.б.</t>
  </si>
  <si>
    <t>в 1,6 р.б.</t>
  </si>
  <si>
    <t>в 1,7 р.б.</t>
  </si>
  <si>
    <t>в 3,6 р.б.</t>
  </si>
  <si>
    <t>в 4,2 р.б.</t>
  </si>
</sst>
</file>

<file path=xl/styles.xml><?xml version="1.0" encoding="utf-8"?>
<styleSheet xmlns="http://schemas.openxmlformats.org/spreadsheetml/2006/main">
  <numFmts count="4">
    <numFmt numFmtId="164" formatCode="0.0"/>
    <numFmt numFmtId="165" formatCode="0.000"/>
    <numFmt numFmtId="166" formatCode="0.00000"/>
    <numFmt numFmtId="167" formatCode="#,##0.00\ _₽"/>
  </numFmts>
  <fonts count="31">
    <font>
      <sz val="10"/>
      <name val="Arial Cyr"/>
      <charset val="204"/>
    </font>
    <font>
      <sz val="8"/>
      <name val="Arial Cyr"/>
      <charset val="204"/>
    </font>
    <font>
      <b/>
      <sz val="10"/>
      <name val="Arial Cyr"/>
      <charset val="204"/>
    </font>
    <font>
      <b/>
      <sz val="10"/>
      <color indexed="8"/>
      <name val="Arial Cyr"/>
      <charset val="204"/>
    </font>
    <font>
      <i/>
      <sz val="10"/>
      <name val="Arial Cyr"/>
      <charset val="204"/>
    </font>
    <font>
      <sz val="10"/>
      <name val="Arial Cyr"/>
      <charset val="204"/>
    </font>
    <font>
      <sz val="10"/>
      <color indexed="8"/>
      <name val="Arial Cyr"/>
      <charset val="204"/>
    </font>
    <font>
      <sz val="9"/>
      <color indexed="8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3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sz val="13"/>
      <color indexed="8"/>
      <name val="Times New Roman"/>
      <family val="1"/>
      <charset val="204"/>
    </font>
    <font>
      <i/>
      <sz val="13"/>
      <color indexed="8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b/>
      <sz val="13"/>
      <color rgb="FF333333"/>
      <name val="Times New Roman"/>
      <family val="1"/>
      <charset val="204"/>
    </font>
    <font>
      <sz val="13"/>
      <color rgb="FF333333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name val="Arial Cyr"/>
      <charset val="204"/>
    </font>
    <font>
      <b/>
      <sz val="14"/>
      <name val="Times New Roman"/>
      <family val="1"/>
      <charset val="204"/>
    </font>
    <font>
      <b/>
      <sz val="14"/>
      <name val="Arial Cyr"/>
      <charset val="204"/>
    </font>
    <font>
      <b/>
      <sz val="15"/>
      <color indexed="8"/>
      <name val="Times New Roman"/>
      <family val="1"/>
      <charset val="204"/>
    </font>
    <font>
      <sz val="12"/>
      <color rgb="FF333333"/>
      <name val="Times New Roman"/>
      <family val="1"/>
      <charset val="204"/>
    </font>
    <font>
      <u/>
      <sz val="12"/>
      <color rgb="FF00009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61">
    <xf numFmtId="0" fontId="0" fillId="0" borderId="0" xfId="0"/>
    <xf numFmtId="0" fontId="0" fillId="0" borderId="0" xfId="0" applyFill="1"/>
    <xf numFmtId="0" fontId="3" fillId="0" borderId="0" xfId="0" applyFont="1" applyAlignment="1">
      <alignment vertical="top"/>
    </xf>
    <xf numFmtId="0" fontId="0" fillId="0" borderId="0" xfId="0" applyAlignment="1">
      <alignment wrapText="1"/>
    </xf>
    <xf numFmtId="165" fontId="0" fillId="0" borderId="0" xfId="0" applyNumberFormat="1"/>
    <xf numFmtId="0" fontId="4" fillId="0" borderId="0" xfId="0" applyFont="1" applyAlignment="1">
      <alignment vertical="top"/>
    </xf>
    <xf numFmtId="0" fontId="6" fillId="0" borderId="0" xfId="0" applyFont="1" applyAlignment="1">
      <alignment vertical="top"/>
    </xf>
    <xf numFmtId="165" fontId="0" fillId="0" borderId="0" xfId="0" applyNumberFormat="1" applyFill="1"/>
    <xf numFmtId="165" fontId="0" fillId="0" borderId="0" xfId="0" applyNumberFormat="1" applyFill="1" applyAlignment="1">
      <alignment wrapText="1"/>
    </xf>
    <xf numFmtId="164" fontId="8" fillId="0" borderId="0" xfId="0" applyNumberFormat="1" applyFont="1" applyFill="1" applyBorder="1" applyAlignment="1"/>
    <xf numFmtId="164" fontId="8" fillId="0" borderId="0" xfId="0" applyNumberFormat="1" applyFont="1" applyFill="1" applyBorder="1" applyAlignment="1">
      <alignment horizontal="right"/>
    </xf>
    <xf numFmtId="0" fontId="0" fillId="0" borderId="0" xfId="0" applyAlignment="1">
      <alignment vertical="top"/>
    </xf>
    <xf numFmtId="0" fontId="0" fillId="0" borderId="0" xfId="0" applyFill="1" applyAlignment="1">
      <alignment vertical="top"/>
    </xf>
    <xf numFmtId="0" fontId="0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7" fillId="0" borderId="1" xfId="0" applyFont="1" applyBorder="1" applyAlignment="1">
      <alignment horizontal="center" vertical="top" wrapText="1"/>
    </xf>
    <xf numFmtId="165" fontId="9" fillId="0" borderId="1" xfId="0" applyNumberFormat="1" applyFont="1" applyFill="1" applyBorder="1" applyAlignment="1">
      <alignment horizontal="center" vertical="top" wrapText="1"/>
    </xf>
    <xf numFmtId="164" fontId="9" fillId="2" borderId="1" xfId="0" applyNumberFormat="1" applyFont="1" applyFill="1" applyBorder="1" applyAlignment="1">
      <alignment horizontal="center" vertical="top" wrapText="1"/>
    </xf>
    <xf numFmtId="166" fontId="9" fillId="2" borderId="1" xfId="0" applyNumberFormat="1" applyFont="1" applyFill="1" applyBorder="1" applyAlignment="1">
      <alignment horizontal="center" vertical="top" wrapText="1"/>
    </xf>
    <xf numFmtId="165" fontId="9" fillId="0" borderId="1" xfId="0" applyNumberFormat="1" applyFont="1" applyBorder="1" applyAlignment="1">
      <alignment horizontal="center" vertical="top" wrapText="1"/>
    </xf>
    <xf numFmtId="164" fontId="9" fillId="0" borderId="1" xfId="0" applyNumberFormat="1" applyFont="1" applyBorder="1" applyAlignment="1">
      <alignment horizontal="center" vertical="top" wrapText="1"/>
    </xf>
    <xf numFmtId="165" fontId="10" fillId="0" borderId="1" xfId="0" applyNumberFormat="1" applyFont="1" applyFill="1" applyBorder="1" applyAlignment="1">
      <alignment horizontal="left" vertical="top" wrapText="1"/>
    </xf>
    <xf numFmtId="165" fontId="9" fillId="0" borderId="1" xfId="0" applyNumberFormat="1" applyFont="1" applyFill="1" applyBorder="1" applyAlignment="1">
      <alignment horizontal="center" vertical="top"/>
    </xf>
    <xf numFmtId="0" fontId="13" fillId="0" borderId="1" xfId="0" applyFont="1" applyFill="1" applyBorder="1" applyAlignment="1">
      <alignment horizontal="left" vertical="top" wrapText="1"/>
    </xf>
    <xf numFmtId="0" fontId="11" fillId="0" borderId="1" xfId="0" applyFont="1" applyFill="1" applyBorder="1" applyAlignment="1">
      <alignment vertical="top"/>
    </xf>
    <xf numFmtId="0" fontId="17" fillId="0" borderId="1" xfId="0" applyFont="1" applyFill="1" applyBorder="1" applyAlignment="1">
      <alignment vertical="top" wrapText="1"/>
    </xf>
    <xf numFmtId="0" fontId="17" fillId="0" borderId="1" xfId="0" applyFont="1" applyFill="1" applyBorder="1" applyAlignment="1">
      <alignment vertical="top"/>
    </xf>
    <xf numFmtId="9" fontId="18" fillId="0" borderId="1" xfId="1" applyFont="1" applyFill="1" applyBorder="1" applyAlignment="1">
      <alignment vertical="top" wrapText="1"/>
    </xf>
    <xf numFmtId="0" fontId="18" fillId="0" borderId="1" xfId="0" applyNumberFormat="1" applyFont="1" applyFill="1" applyBorder="1" applyAlignment="1">
      <alignment vertical="top" wrapText="1"/>
    </xf>
    <xf numFmtId="0" fontId="18" fillId="0" borderId="1" xfId="0" applyFont="1" applyFill="1" applyBorder="1" applyAlignment="1">
      <alignment vertical="top" wrapText="1"/>
    </xf>
    <xf numFmtId="0" fontId="23" fillId="0" borderId="1" xfId="0" applyFont="1" applyBorder="1" applyAlignment="1">
      <alignment horizontal="center" vertical="center" wrapText="1"/>
    </xf>
    <xf numFmtId="164" fontId="24" fillId="0" borderId="1" xfId="0" applyNumberFormat="1" applyFont="1" applyFill="1" applyBorder="1" applyAlignment="1">
      <alignment horizontal="center" vertical="center" wrapText="1"/>
    </xf>
    <xf numFmtId="166" fontId="24" fillId="0" borderId="1" xfId="0" applyNumberFormat="1" applyFont="1" applyFill="1" applyBorder="1" applyAlignment="1">
      <alignment horizontal="center" vertical="center" wrapText="1"/>
    </xf>
    <xf numFmtId="165" fontId="24" fillId="0" borderId="1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justify" vertical="top" wrapText="1"/>
    </xf>
    <xf numFmtId="0" fontId="17" fillId="0" borderId="1" xfId="0" applyFont="1" applyFill="1" applyBorder="1" applyAlignment="1">
      <alignment horizontal="justify" vertical="top"/>
    </xf>
    <xf numFmtId="0" fontId="19" fillId="0" borderId="1" xfId="0" applyFont="1" applyFill="1" applyBorder="1" applyAlignment="1">
      <alignment horizontal="justify" vertical="top"/>
    </xf>
    <xf numFmtId="0" fontId="20" fillId="0" borderId="1" xfId="0" applyFont="1" applyFill="1" applyBorder="1" applyAlignment="1">
      <alignment horizontal="justify" vertical="top"/>
    </xf>
    <xf numFmtId="0" fontId="19" fillId="0" borderId="1" xfId="0" applyFont="1" applyFill="1" applyBorder="1" applyAlignment="1">
      <alignment horizontal="justify" vertical="top" wrapText="1"/>
    </xf>
    <xf numFmtId="0" fontId="11" fillId="0" borderId="1" xfId="0" applyFont="1" applyFill="1" applyBorder="1" applyAlignment="1">
      <alignment horizontal="justify" vertical="top" wrapText="1"/>
    </xf>
    <xf numFmtId="0" fontId="20" fillId="0" borderId="1" xfId="0" applyFont="1" applyFill="1" applyBorder="1" applyAlignment="1">
      <alignment horizontal="justify" vertical="top" wrapText="1"/>
    </xf>
    <xf numFmtId="0" fontId="22" fillId="0" borderId="1" xfId="0" applyFont="1" applyBorder="1" applyAlignment="1">
      <alignment horizontal="justify" vertical="top" wrapText="1"/>
    </xf>
    <xf numFmtId="0" fontId="25" fillId="0" borderId="0" xfId="0" applyFont="1" applyAlignment="1">
      <alignment vertical="top"/>
    </xf>
    <xf numFmtId="0" fontId="22" fillId="0" borderId="1" xfId="0" applyFont="1" applyBorder="1" applyAlignment="1">
      <alignment horizontal="justify"/>
    </xf>
    <xf numFmtId="0" fontId="26" fillId="0" borderId="1" xfId="0" applyFont="1" applyFill="1" applyBorder="1" applyAlignment="1">
      <alignment horizontal="justify" vertical="top" wrapText="1"/>
    </xf>
    <xf numFmtId="0" fontId="27" fillId="0" borderId="0" xfId="0" applyFont="1" applyAlignment="1">
      <alignment vertical="top"/>
    </xf>
    <xf numFmtId="0" fontId="13" fillId="0" borderId="1" xfId="0" applyFont="1" applyFill="1" applyBorder="1" applyAlignment="1">
      <alignment horizontal="justify" vertical="top" wrapText="1"/>
    </xf>
    <xf numFmtId="0" fontId="27" fillId="0" borderId="0" xfId="0" applyFont="1" applyFill="1" applyAlignment="1">
      <alignment vertical="top"/>
    </xf>
    <xf numFmtId="0" fontId="28" fillId="0" borderId="1" xfId="0" applyFont="1" applyFill="1" applyBorder="1" applyAlignment="1">
      <alignment horizontal="justify" vertical="top" wrapText="1"/>
    </xf>
    <xf numFmtId="167" fontId="14" fillId="0" borderId="1" xfId="0" applyNumberFormat="1" applyFont="1" applyFill="1" applyBorder="1" applyAlignment="1">
      <alignment horizontal="right" vertical="center"/>
    </xf>
    <xf numFmtId="167" fontId="15" fillId="0" borderId="1" xfId="0" applyNumberFormat="1" applyFont="1" applyFill="1" applyBorder="1" applyAlignment="1">
      <alignment horizontal="right" vertical="center"/>
    </xf>
    <xf numFmtId="167" fontId="16" fillId="0" borderId="1" xfId="0" applyNumberFormat="1" applyFont="1" applyFill="1" applyBorder="1" applyAlignment="1">
      <alignment horizontal="right" vertical="center"/>
    </xf>
    <xf numFmtId="167" fontId="12" fillId="0" borderId="1" xfId="0" applyNumberFormat="1" applyFont="1" applyFill="1" applyBorder="1" applyAlignment="1">
      <alignment horizontal="right" vertical="center"/>
    </xf>
    <xf numFmtId="0" fontId="21" fillId="0" borderId="1" xfId="0" applyFont="1" applyBorder="1" applyAlignment="1">
      <alignment horizontal="justify" vertical="center" wrapText="1"/>
    </xf>
    <xf numFmtId="164" fontId="14" fillId="0" borderId="1" xfId="0" applyNumberFormat="1" applyFont="1" applyFill="1" applyBorder="1" applyAlignment="1">
      <alignment horizontal="right" vertical="center"/>
    </xf>
    <xf numFmtId="0" fontId="0" fillId="0" borderId="0" xfId="0" applyFont="1" applyFill="1" applyAlignment="1">
      <alignment vertical="top"/>
    </xf>
    <xf numFmtId="0" fontId="2" fillId="0" borderId="0" xfId="0" applyFont="1" applyFill="1" applyAlignment="1">
      <alignment vertical="top"/>
    </xf>
    <xf numFmtId="0" fontId="6" fillId="0" borderId="0" xfId="0" applyFont="1" applyFill="1" applyAlignment="1">
      <alignment vertical="top"/>
    </xf>
    <xf numFmtId="0" fontId="20" fillId="0" borderId="0" xfId="0" applyFont="1" applyAlignment="1">
      <alignment horizontal="center" vertical="top" wrapText="1"/>
    </xf>
    <xf numFmtId="164" fontId="16" fillId="0" borderId="1" xfId="0" applyNumberFormat="1" applyFont="1" applyFill="1" applyBorder="1" applyAlignment="1">
      <alignment horizontal="right" vertical="center"/>
    </xf>
    <xf numFmtId="164" fontId="15" fillId="0" borderId="1" xfId="0" applyNumberFormat="1" applyFont="1" applyFill="1" applyBorder="1" applyAlignment="1">
      <alignment horizontal="right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Классическая 2">
      <a:maj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ajorFont>
      <a:min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zakon.rada.gov.ua/rada/show/971_002-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66"/>
  <sheetViews>
    <sheetView tabSelected="1" zoomScale="90" zoomScaleNormal="90" zoomScaleSheetLayoutView="100" workbookViewId="0">
      <selection activeCell="C23" sqref="C23:G23"/>
    </sheetView>
  </sheetViews>
  <sheetFormatPr defaultRowHeight="12.75"/>
  <cols>
    <col min="1" max="1" width="57.140625" customWidth="1"/>
    <col min="2" max="2" width="23.42578125" style="1" customWidth="1"/>
    <col min="3" max="3" width="24.5703125" customWidth="1"/>
    <col min="4" max="4" width="23.28515625" style="4" customWidth="1"/>
    <col min="5" max="5" width="22.28515625" style="4" customWidth="1"/>
    <col min="6" max="6" width="13.28515625" customWidth="1"/>
    <col min="7" max="7" width="12.7109375" customWidth="1"/>
  </cols>
  <sheetData>
    <row r="1" spans="1:7" ht="44.25" customHeight="1">
      <c r="A1" s="58" t="s">
        <v>61</v>
      </c>
      <c r="B1" s="58"/>
      <c r="C1" s="58"/>
      <c r="D1" s="58"/>
      <c r="E1" s="58"/>
      <c r="F1" s="58"/>
      <c r="G1" s="58"/>
    </row>
    <row r="2" spans="1:7" s="11" customFormat="1" ht="94.5" customHeight="1">
      <c r="A2" s="30" t="s">
        <v>0</v>
      </c>
      <c r="B2" s="31" t="s">
        <v>42</v>
      </c>
      <c r="C2" s="32" t="s">
        <v>62</v>
      </c>
      <c r="D2" s="33" t="s">
        <v>63</v>
      </c>
      <c r="E2" s="33" t="s">
        <v>33</v>
      </c>
      <c r="F2" s="31" t="s">
        <v>17</v>
      </c>
      <c r="G2" s="31" t="s">
        <v>18</v>
      </c>
    </row>
    <row r="3" spans="1:7" s="11" customFormat="1" ht="49.5" hidden="1" customHeight="1">
      <c r="A3" s="15"/>
      <c r="B3" s="17"/>
      <c r="C3" s="18"/>
      <c r="D3" s="19"/>
      <c r="E3" s="19"/>
      <c r="F3" s="20"/>
      <c r="G3" s="20"/>
    </row>
    <row r="4" spans="1:7" s="12" customFormat="1" ht="18.75" customHeight="1">
      <c r="A4" s="23" t="s">
        <v>1</v>
      </c>
      <c r="B4" s="21"/>
      <c r="C4" s="16"/>
      <c r="D4" s="22"/>
      <c r="E4" s="22"/>
      <c r="F4" s="22"/>
      <c r="G4" s="16"/>
    </row>
    <row r="5" spans="1:7" s="11" customFormat="1" ht="20.25" customHeight="1">
      <c r="A5" s="24" t="s">
        <v>2</v>
      </c>
      <c r="B5" s="49">
        <v>2858600000</v>
      </c>
      <c r="C5" s="49">
        <v>2537217000</v>
      </c>
      <c r="D5" s="49">
        <v>2524133077.1700001</v>
      </c>
      <c r="E5" s="49">
        <f>D5-C5</f>
        <v>-13083922.829999924</v>
      </c>
      <c r="F5" s="54">
        <f>D5/B5*100</f>
        <v>88.299624892254954</v>
      </c>
      <c r="G5" s="54">
        <f>D5/C5*100</f>
        <v>99.484319913117403</v>
      </c>
    </row>
    <row r="6" spans="1:7" s="11" customFormat="1" ht="19.5" customHeight="1">
      <c r="A6" s="24" t="s">
        <v>24</v>
      </c>
      <c r="B6" s="49">
        <v>9200000</v>
      </c>
      <c r="C6" s="49">
        <v>9166000</v>
      </c>
      <c r="D6" s="49">
        <v>9100417.6600000001</v>
      </c>
      <c r="E6" s="49">
        <f t="shared" ref="E6:E23" si="0">D6-C6</f>
        <v>-65582.339999999851</v>
      </c>
      <c r="F6" s="54">
        <f>D6/B6*100</f>
        <v>98.917583260869563</v>
      </c>
      <c r="G6" s="54">
        <f>D6/C6*100</f>
        <v>99.284504254854895</v>
      </c>
    </row>
    <row r="7" spans="1:7" s="11" customFormat="1" ht="18.75">
      <c r="A7" s="25" t="s">
        <v>20</v>
      </c>
      <c r="B7" s="49">
        <v>526280000</v>
      </c>
      <c r="C7" s="49">
        <v>481425000</v>
      </c>
      <c r="D7" s="49">
        <v>452807421.38</v>
      </c>
      <c r="E7" s="49">
        <f t="shared" si="0"/>
        <v>-28617578.620000005</v>
      </c>
      <c r="F7" s="54">
        <f>D7/B7*100</f>
        <v>86.039260731929772</v>
      </c>
      <c r="G7" s="54">
        <f t="shared" ref="G7:G61" si="1">D7/C7*100</f>
        <v>94.055651738069272</v>
      </c>
    </row>
    <row r="8" spans="1:7" s="13" customFormat="1" ht="18" customHeight="1">
      <c r="A8" s="26" t="s">
        <v>15</v>
      </c>
      <c r="B8" s="50">
        <f>B9+B14+B15</f>
        <v>1276580000</v>
      </c>
      <c r="C8" s="50">
        <f>C9+C14+C15</f>
        <v>1205755500</v>
      </c>
      <c r="D8" s="50">
        <f>D9+D14+D15+D13</f>
        <v>1181982114.1700001</v>
      </c>
      <c r="E8" s="50">
        <f t="shared" si="0"/>
        <v>-23773385.829999924</v>
      </c>
      <c r="F8" s="60">
        <f t="shared" ref="F8:F17" si="2">D8/B8*100</f>
        <v>92.589740883454226</v>
      </c>
      <c r="G8" s="60">
        <f t="shared" si="1"/>
        <v>98.028341083246147</v>
      </c>
    </row>
    <row r="9" spans="1:7" s="5" customFormat="1" ht="16.5" customHeight="1">
      <c r="A9" s="27" t="s">
        <v>3</v>
      </c>
      <c r="B9" s="49">
        <f>SUM(B10:B12)</f>
        <v>490000000</v>
      </c>
      <c r="C9" s="49">
        <f>SUM(C10:C12)</f>
        <v>454204500</v>
      </c>
      <c r="D9" s="49">
        <f>SUM(D10:D12)</f>
        <v>460383845.56999999</v>
      </c>
      <c r="E9" s="49">
        <f t="shared" si="0"/>
        <v>6179345.5699999928</v>
      </c>
      <c r="F9" s="54">
        <f t="shared" si="2"/>
        <v>93.955886851020409</v>
      </c>
      <c r="G9" s="54">
        <f t="shared" si="1"/>
        <v>101.36047651883678</v>
      </c>
    </row>
    <row r="10" spans="1:7" s="5" customFormat="1" ht="32.25" customHeight="1">
      <c r="A10" s="28" t="s">
        <v>16</v>
      </c>
      <c r="B10" s="51">
        <v>85158000</v>
      </c>
      <c r="C10" s="51">
        <v>82910000</v>
      </c>
      <c r="D10" s="51">
        <v>84768739.239999995</v>
      </c>
      <c r="E10" s="52">
        <f>D10-C10</f>
        <v>1858739.2399999946</v>
      </c>
      <c r="F10" s="59">
        <f>D10/B10*100</f>
        <v>99.542895840672628</v>
      </c>
      <c r="G10" s="59">
        <f t="shared" si="1"/>
        <v>102.24187581715111</v>
      </c>
    </row>
    <row r="11" spans="1:7" s="5" customFormat="1" ht="18" customHeight="1">
      <c r="A11" s="28" t="s">
        <v>4</v>
      </c>
      <c r="B11" s="51">
        <v>402672000</v>
      </c>
      <c r="C11" s="51">
        <v>369277000</v>
      </c>
      <c r="D11" s="51">
        <v>373972715.94999999</v>
      </c>
      <c r="E11" s="51">
        <f t="shared" si="0"/>
        <v>4695715.9499999881</v>
      </c>
      <c r="F11" s="59">
        <f t="shared" si="2"/>
        <v>92.872788758592591</v>
      </c>
      <c r="G11" s="59">
        <f t="shared" si="1"/>
        <v>101.27159718856034</v>
      </c>
    </row>
    <row r="12" spans="1:7" s="5" customFormat="1" ht="17.45" customHeight="1">
      <c r="A12" s="28" t="s">
        <v>5</v>
      </c>
      <c r="B12" s="51">
        <v>2170000</v>
      </c>
      <c r="C12" s="51">
        <v>2017500</v>
      </c>
      <c r="D12" s="51">
        <v>1642390.38</v>
      </c>
      <c r="E12" s="51">
        <f t="shared" si="0"/>
        <v>-375109.62000000011</v>
      </c>
      <c r="F12" s="59">
        <f t="shared" si="2"/>
        <v>75.686192626728115</v>
      </c>
      <c r="G12" s="59">
        <f t="shared" si="1"/>
        <v>81.40720594795539</v>
      </c>
    </row>
    <row r="13" spans="1:7" s="5" customFormat="1" ht="37.5" customHeight="1">
      <c r="A13" s="28" t="s">
        <v>64</v>
      </c>
      <c r="B13" s="51"/>
      <c r="C13" s="51"/>
      <c r="D13" s="51">
        <v>74068.81</v>
      </c>
      <c r="E13" s="51">
        <f t="shared" si="0"/>
        <v>74068.81</v>
      </c>
      <c r="F13" s="59"/>
      <c r="G13" s="59"/>
    </row>
    <row r="14" spans="1:7" s="5" customFormat="1" ht="17.25" customHeight="1">
      <c r="A14" s="29" t="s">
        <v>65</v>
      </c>
      <c r="B14" s="51">
        <v>1580000</v>
      </c>
      <c r="C14" s="51">
        <v>1551000</v>
      </c>
      <c r="D14" s="51">
        <v>1540874.42</v>
      </c>
      <c r="E14" s="51">
        <f t="shared" si="0"/>
        <v>-10125.580000000075</v>
      </c>
      <c r="F14" s="59">
        <f t="shared" si="2"/>
        <v>97.523697468354428</v>
      </c>
      <c r="G14" s="59">
        <f t="shared" si="1"/>
        <v>99.347157962604768</v>
      </c>
    </row>
    <row r="15" spans="1:7" s="5" customFormat="1" ht="18" customHeight="1">
      <c r="A15" s="29" t="s">
        <v>66</v>
      </c>
      <c r="B15" s="51">
        <v>785000000</v>
      </c>
      <c r="C15" s="51">
        <v>750000000</v>
      </c>
      <c r="D15" s="51">
        <v>719983325.37</v>
      </c>
      <c r="E15" s="51">
        <f t="shared" si="0"/>
        <v>-30016674.629999995</v>
      </c>
      <c r="F15" s="59">
        <f t="shared" si="2"/>
        <v>91.717621066242032</v>
      </c>
      <c r="G15" s="59">
        <f t="shared" si="1"/>
        <v>95.997776716000004</v>
      </c>
    </row>
    <row r="16" spans="1:7" s="11" customFormat="1" ht="19.5" customHeight="1">
      <c r="A16" s="25" t="s">
        <v>7</v>
      </c>
      <c r="B16" s="49">
        <v>7000000</v>
      </c>
      <c r="C16" s="49">
        <v>6380000</v>
      </c>
      <c r="D16" s="49">
        <v>14224434.449999999</v>
      </c>
      <c r="E16" s="49">
        <f t="shared" si="0"/>
        <v>7844434.4499999993</v>
      </c>
      <c r="F16" s="54" t="s">
        <v>67</v>
      </c>
      <c r="G16" s="54" t="s">
        <v>68</v>
      </c>
    </row>
    <row r="17" spans="1:8" s="11" customFormat="1" ht="71.25" customHeight="1">
      <c r="A17" s="34" t="s">
        <v>31</v>
      </c>
      <c r="B17" s="49">
        <v>1900000</v>
      </c>
      <c r="C17" s="49">
        <v>1735000</v>
      </c>
      <c r="D17" s="49">
        <v>1815496.61</v>
      </c>
      <c r="E17" s="49">
        <f t="shared" si="0"/>
        <v>80496.610000000102</v>
      </c>
      <c r="F17" s="54">
        <f t="shared" si="2"/>
        <v>95.552453157894746</v>
      </c>
      <c r="G17" s="54">
        <f t="shared" si="1"/>
        <v>104.63957406340059</v>
      </c>
    </row>
    <row r="18" spans="1:8" s="11" customFormat="1" ht="18" customHeight="1">
      <c r="A18" s="34" t="s">
        <v>19</v>
      </c>
      <c r="B18" s="49">
        <v>35120000</v>
      </c>
      <c r="C18" s="49">
        <v>32084000</v>
      </c>
      <c r="D18" s="49">
        <v>24616708.469999999</v>
      </c>
      <c r="E18" s="49">
        <f t="shared" si="0"/>
        <v>-7467291.5300000012</v>
      </c>
      <c r="F18" s="54">
        <f>D18/B18*100</f>
        <v>70.093133456719812</v>
      </c>
      <c r="G18" s="54">
        <f t="shared" si="1"/>
        <v>76.725808720857742</v>
      </c>
    </row>
    <row r="19" spans="1:8" s="11" customFormat="1" ht="54" customHeight="1">
      <c r="A19" s="34" t="s">
        <v>55</v>
      </c>
      <c r="B19" s="49">
        <v>9000000</v>
      </c>
      <c r="C19" s="49">
        <v>8332000</v>
      </c>
      <c r="D19" s="49">
        <v>8359973.3099999996</v>
      </c>
      <c r="E19" s="49">
        <f t="shared" si="0"/>
        <v>27973.30999999959</v>
      </c>
      <c r="F19" s="54">
        <f>D19/B19*100</f>
        <v>92.888592333333335</v>
      </c>
      <c r="G19" s="54">
        <f t="shared" si="1"/>
        <v>100.33573343734996</v>
      </c>
    </row>
    <row r="20" spans="1:8" s="11" customFormat="1" ht="18" customHeight="1">
      <c r="A20" s="34" t="s">
        <v>8</v>
      </c>
      <c r="B20" s="49">
        <v>464000</v>
      </c>
      <c r="C20" s="49">
        <v>423700</v>
      </c>
      <c r="D20" s="49">
        <v>215156.87</v>
      </c>
      <c r="E20" s="49">
        <f t="shared" si="0"/>
        <v>-208543.13</v>
      </c>
      <c r="F20" s="54">
        <f>D20/B20*100</f>
        <v>46.370015086206898</v>
      </c>
      <c r="G20" s="54">
        <f t="shared" si="1"/>
        <v>50.780474392258668</v>
      </c>
    </row>
    <row r="21" spans="1:8" s="11" customFormat="1" ht="19.5" customHeight="1">
      <c r="A21" s="35" t="s">
        <v>9</v>
      </c>
      <c r="B21" s="49">
        <v>18090000</v>
      </c>
      <c r="C21" s="49">
        <v>17115000</v>
      </c>
      <c r="D21" s="49">
        <v>28805651.600000001</v>
      </c>
      <c r="E21" s="49">
        <f t="shared" si="0"/>
        <v>11690651.600000001</v>
      </c>
      <c r="F21" s="54" t="s">
        <v>69</v>
      </c>
      <c r="G21" s="54" t="s">
        <v>70</v>
      </c>
    </row>
    <row r="22" spans="1:8" s="14" customFormat="1" ht="19.899999999999999" customHeight="1">
      <c r="A22" s="36" t="s">
        <v>10</v>
      </c>
      <c r="B22" s="50">
        <f>B5+B6+B7+B8+B16+B17+B18+B19+B20+B21</f>
        <v>4742234000</v>
      </c>
      <c r="C22" s="50">
        <f>C5+C6+C7+C8+C16+C17+C18+C19+C20+C21</f>
        <v>4299633200</v>
      </c>
      <c r="D22" s="50">
        <f>D5+D6+D7+D8+D16+D17+D18+D19+D20+D21</f>
        <v>4246060451.6899996</v>
      </c>
      <c r="E22" s="50">
        <f>E5+E6+E7+E8+E16+E17+E18+E19+E20+E21</f>
        <v>-53572748.309999853</v>
      </c>
      <c r="F22" s="60">
        <f>D22/B22*100</f>
        <v>89.537134854374528</v>
      </c>
      <c r="G22" s="60">
        <f t="shared" si="1"/>
        <v>98.754015846979684</v>
      </c>
    </row>
    <row r="23" spans="1:8" s="14" customFormat="1" ht="19.5" customHeight="1">
      <c r="A23" s="37" t="s">
        <v>21</v>
      </c>
      <c r="B23" s="50">
        <f>B24+B27+B35+B37</f>
        <v>1670338415</v>
      </c>
      <c r="C23" s="50">
        <f>C24+C27+C35+C37</f>
        <v>1561932807</v>
      </c>
      <c r="D23" s="50">
        <f>D24+D27+D35+D37</f>
        <v>1559902822.76</v>
      </c>
      <c r="E23" s="50">
        <f t="shared" si="0"/>
        <v>-2029984.2400000095</v>
      </c>
      <c r="F23" s="60">
        <f t="shared" ref="F23:F62" si="3">D23/B23*100</f>
        <v>93.388430078104861</v>
      </c>
      <c r="G23" s="60">
        <f t="shared" si="1"/>
        <v>99.870033830462972</v>
      </c>
    </row>
    <row r="24" spans="1:8" s="14" customFormat="1" ht="32.25" customHeight="1">
      <c r="A24" s="38" t="s">
        <v>37</v>
      </c>
      <c r="B24" s="50">
        <f>B25+B26</f>
        <v>507488600</v>
      </c>
      <c r="C24" s="50">
        <f>C25+C26</f>
        <v>506296000</v>
      </c>
      <c r="D24" s="50">
        <f>D25+D26</f>
        <v>506296000</v>
      </c>
      <c r="E24" s="50"/>
      <c r="F24" s="60">
        <f t="shared" si="3"/>
        <v>99.764999647282721</v>
      </c>
      <c r="G24" s="60">
        <f t="shared" si="1"/>
        <v>100</v>
      </c>
    </row>
    <row r="25" spans="1:8" s="13" customFormat="1" ht="84.75" customHeight="1">
      <c r="A25" s="39" t="s">
        <v>48</v>
      </c>
      <c r="B25" s="49">
        <v>4771000</v>
      </c>
      <c r="C25" s="49">
        <v>3578400</v>
      </c>
      <c r="D25" s="49">
        <v>3578400</v>
      </c>
      <c r="E25" s="49"/>
      <c r="F25" s="54">
        <f t="shared" si="3"/>
        <v>75.003143994969605</v>
      </c>
      <c r="G25" s="54">
        <f t="shared" si="1"/>
        <v>100</v>
      </c>
    </row>
    <row r="26" spans="1:8" s="13" customFormat="1" ht="117" customHeight="1">
      <c r="A26" s="39" t="s">
        <v>32</v>
      </c>
      <c r="B26" s="49">
        <v>502717600</v>
      </c>
      <c r="C26" s="49">
        <v>502717600</v>
      </c>
      <c r="D26" s="49">
        <v>502717600</v>
      </c>
      <c r="E26" s="49"/>
      <c r="F26" s="54">
        <f t="shared" si="3"/>
        <v>100</v>
      </c>
      <c r="G26" s="54">
        <f t="shared" si="1"/>
        <v>100</v>
      </c>
      <c r="H26" s="55"/>
    </row>
    <row r="27" spans="1:8" s="13" customFormat="1" ht="37.5" customHeight="1">
      <c r="A27" s="53" t="s">
        <v>38</v>
      </c>
      <c r="B27" s="50">
        <f>B28+B29+B30+B31+B32+B33+B34</f>
        <v>1059925893</v>
      </c>
      <c r="C27" s="50">
        <f>C28+C29+C30+C31+C32+C33+C34</f>
        <v>954187693</v>
      </c>
      <c r="D27" s="50">
        <f>D28+D29+D30+D31+D32+D33+D34</f>
        <v>954187693</v>
      </c>
      <c r="E27" s="50"/>
      <c r="F27" s="60">
        <f t="shared" si="3"/>
        <v>90.024000668507114</v>
      </c>
      <c r="G27" s="60">
        <f t="shared" si="1"/>
        <v>100</v>
      </c>
    </row>
    <row r="28" spans="1:8" s="13" customFormat="1" ht="51.75" customHeight="1">
      <c r="A28" s="39" t="s">
        <v>58</v>
      </c>
      <c r="B28" s="49">
        <v>61297800</v>
      </c>
      <c r="C28" s="49">
        <v>40865200</v>
      </c>
      <c r="D28" s="49">
        <v>40865200</v>
      </c>
      <c r="E28" s="50"/>
      <c r="F28" s="54">
        <f t="shared" si="3"/>
        <v>66.666666666666657</v>
      </c>
      <c r="G28" s="54">
        <f t="shared" si="1"/>
        <v>100</v>
      </c>
    </row>
    <row r="29" spans="1:8" s="13" customFormat="1" ht="123" customHeight="1">
      <c r="A29" s="39" t="s">
        <v>43</v>
      </c>
      <c r="B29" s="49">
        <v>31103993</v>
      </c>
      <c r="C29" s="49">
        <v>31103993</v>
      </c>
      <c r="D29" s="49">
        <v>31103993</v>
      </c>
      <c r="E29" s="50"/>
      <c r="F29" s="54">
        <f t="shared" si="3"/>
        <v>100</v>
      </c>
      <c r="G29" s="54">
        <f t="shared" si="1"/>
        <v>100</v>
      </c>
    </row>
    <row r="30" spans="1:8" s="13" customFormat="1" ht="140.25" customHeight="1">
      <c r="A30" s="39" t="s">
        <v>51</v>
      </c>
      <c r="B30" s="49">
        <v>63073300</v>
      </c>
      <c r="C30" s="49">
        <v>63073300</v>
      </c>
      <c r="D30" s="49">
        <v>63073300</v>
      </c>
      <c r="E30" s="49"/>
      <c r="F30" s="54">
        <f t="shared" si="3"/>
        <v>100</v>
      </c>
      <c r="G30" s="54">
        <f t="shared" si="1"/>
        <v>100</v>
      </c>
    </row>
    <row r="31" spans="1:8" s="13" customFormat="1" ht="34.5" customHeight="1">
      <c r="A31" s="39" t="s">
        <v>11</v>
      </c>
      <c r="B31" s="49">
        <v>776866200</v>
      </c>
      <c r="C31" s="49">
        <v>712224900</v>
      </c>
      <c r="D31" s="49">
        <v>712224900</v>
      </c>
      <c r="E31" s="49"/>
      <c r="F31" s="54">
        <f t="shared" si="3"/>
        <v>91.679223526522321</v>
      </c>
      <c r="G31" s="54">
        <f t="shared" si="1"/>
        <v>100</v>
      </c>
    </row>
    <row r="32" spans="1:8" s="13" customFormat="1" ht="53.25" customHeight="1">
      <c r="A32" s="39" t="s">
        <v>34</v>
      </c>
      <c r="B32" s="49">
        <v>6270100</v>
      </c>
      <c r="C32" s="49">
        <v>5652000</v>
      </c>
      <c r="D32" s="49">
        <v>5652000</v>
      </c>
      <c r="E32" s="49"/>
      <c r="F32" s="54">
        <f t="shared" si="3"/>
        <v>90.142102996762404</v>
      </c>
      <c r="G32" s="54">
        <f t="shared" si="1"/>
        <v>100</v>
      </c>
    </row>
    <row r="33" spans="1:9" s="13" customFormat="1" ht="72.75" customHeight="1">
      <c r="A33" s="39" t="s">
        <v>35</v>
      </c>
      <c r="B33" s="49">
        <v>9542000</v>
      </c>
      <c r="C33" s="49">
        <v>9542000</v>
      </c>
      <c r="D33" s="49">
        <v>9542000</v>
      </c>
      <c r="E33" s="49"/>
      <c r="F33" s="54">
        <f t="shared" ref="F33" si="4">D33/B33*100</f>
        <v>100</v>
      </c>
      <c r="G33" s="54">
        <f t="shared" ref="G33" si="5">D33/C33*100</f>
        <v>100</v>
      </c>
    </row>
    <row r="34" spans="1:9" s="13" customFormat="1" ht="51.75" customHeight="1">
      <c r="A34" s="39" t="s">
        <v>36</v>
      </c>
      <c r="B34" s="49">
        <v>111772500</v>
      </c>
      <c r="C34" s="49">
        <v>91726300</v>
      </c>
      <c r="D34" s="49">
        <v>91726300</v>
      </c>
      <c r="E34" s="50"/>
      <c r="F34" s="54">
        <f t="shared" si="3"/>
        <v>82.06517703370686</v>
      </c>
      <c r="G34" s="54">
        <f t="shared" si="1"/>
        <v>100</v>
      </c>
    </row>
    <row r="35" spans="1:9" s="13" customFormat="1" ht="35.25" customHeight="1">
      <c r="A35" s="38" t="s">
        <v>44</v>
      </c>
      <c r="B35" s="50">
        <v>157288</v>
      </c>
      <c r="C35" s="50">
        <v>157288</v>
      </c>
      <c r="D35" s="50">
        <v>157288</v>
      </c>
      <c r="E35" s="50"/>
      <c r="F35" s="60">
        <f t="shared" si="3"/>
        <v>100</v>
      </c>
      <c r="G35" s="60">
        <f t="shared" si="1"/>
        <v>100</v>
      </c>
    </row>
    <row r="36" spans="1:9" s="13" customFormat="1" ht="21" customHeight="1">
      <c r="A36" s="43" t="s">
        <v>45</v>
      </c>
      <c r="B36" s="49">
        <v>157288</v>
      </c>
      <c r="C36" s="49">
        <v>157288</v>
      </c>
      <c r="D36" s="49">
        <v>157288</v>
      </c>
      <c r="E36" s="49"/>
      <c r="F36" s="54">
        <f t="shared" si="3"/>
        <v>100</v>
      </c>
      <c r="G36" s="54">
        <f t="shared" si="1"/>
        <v>100</v>
      </c>
    </row>
    <row r="37" spans="1:9" s="13" customFormat="1" ht="39" customHeight="1">
      <c r="A37" s="38" t="s">
        <v>39</v>
      </c>
      <c r="B37" s="50">
        <f>B38+B39+B40+B41+B42+B43</f>
        <v>102766634</v>
      </c>
      <c r="C37" s="50">
        <f>C38+C39+C40+C41+C42+C43</f>
        <v>101291826</v>
      </c>
      <c r="D37" s="50">
        <f>D38+D39+D40+D41+D42+D43</f>
        <v>99261841.760000005</v>
      </c>
      <c r="E37" s="50">
        <f t="shared" ref="E37" si="6">D37-C37</f>
        <v>-2029984.2399999946</v>
      </c>
      <c r="F37" s="60">
        <f>D37/B37*100</f>
        <v>96.589562094638623</v>
      </c>
      <c r="G37" s="60">
        <f t="shared" si="1"/>
        <v>97.995905177975573</v>
      </c>
    </row>
    <row r="38" spans="1:9" s="13" customFormat="1" ht="89.25" customHeight="1">
      <c r="A38" s="39" t="s">
        <v>50</v>
      </c>
      <c r="B38" s="49">
        <v>7641000</v>
      </c>
      <c r="C38" s="49">
        <v>7641000</v>
      </c>
      <c r="D38" s="49">
        <v>7641000</v>
      </c>
      <c r="E38" s="49"/>
      <c r="F38" s="54">
        <f t="shared" ref="F38" si="7">D38/B38*100</f>
        <v>100</v>
      </c>
      <c r="G38" s="54">
        <f t="shared" ref="G38" si="8">D38/C38*100</f>
        <v>100</v>
      </c>
    </row>
    <row r="39" spans="1:9" s="13" customFormat="1" ht="354" customHeight="1">
      <c r="A39" s="39" t="s">
        <v>52</v>
      </c>
      <c r="B39" s="49">
        <v>62754873</v>
      </c>
      <c r="C39" s="49">
        <v>62754873</v>
      </c>
      <c r="D39" s="49">
        <v>62754873</v>
      </c>
      <c r="E39" s="49"/>
      <c r="F39" s="54">
        <f t="shared" si="3"/>
        <v>100</v>
      </c>
      <c r="G39" s="54">
        <f t="shared" si="1"/>
        <v>100</v>
      </c>
      <c r="H39" s="55"/>
      <c r="I39" s="55"/>
    </row>
    <row r="40" spans="1:9" s="13" customFormat="1" ht="54" customHeight="1">
      <c r="A40" s="39" t="s">
        <v>22</v>
      </c>
      <c r="B40" s="49">
        <v>13419644</v>
      </c>
      <c r="C40" s="49">
        <v>12303024</v>
      </c>
      <c r="D40" s="49">
        <v>12303024</v>
      </c>
      <c r="E40" s="49"/>
      <c r="F40" s="54">
        <f t="shared" si="3"/>
        <v>91.67921295080555</v>
      </c>
      <c r="G40" s="54">
        <f t="shared" si="1"/>
        <v>100</v>
      </c>
    </row>
    <row r="41" spans="1:9" s="13" customFormat="1" ht="105.75" customHeight="1">
      <c r="A41" s="39" t="s">
        <v>59</v>
      </c>
      <c r="B41" s="49">
        <v>8027393</v>
      </c>
      <c r="C41" s="49">
        <v>8027393</v>
      </c>
      <c r="D41" s="49">
        <v>8027393</v>
      </c>
      <c r="E41" s="49"/>
      <c r="F41" s="54">
        <f t="shared" si="3"/>
        <v>100</v>
      </c>
      <c r="G41" s="54">
        <f t="shared" si="1"/>
        <v>100</v>
      </c>
    </row>
    <row r="42" spans="1:9" s="13" customFormat="1" ht="18.75" customHeight="1">
      <c r="A42" s="39" t="s">
        <v>23</v>
      </c>
      <c r="B42" s="49">
        <v>7297674</v>
      </c>
      <c r="C42" s="49">
        <v>6939486</v>
      </c>
      <c r="D42" s="49">
        <v>6375555.5599999996</v>
      </c>
      <c r="E42" s="49">
        <f t="shared" ref="E42:E43" si="9">D42-C42</f>
        <v>-563930.44000000041</v>
      </c>
      <c r="F42" s="54">
        <f t="shared" si="3"/>
        <v>87.364214405850404</v>
      </c>
      <c r="G42" s="54">
        <f t="shared" si="1"/>
        <v>91.873599283866255</v>
      </c>
    </row>
    <row r="43" spans="1:9" s="13" customFormat="1" ht="103.5" customHeight="1">
      <c r="A43" s="39" t="s">
        <v>41</v>
      </c>
      <c r="B43" s="49">
        <v>3626050</v>
      </c>
      <c r="C43" s="49">
        <v>3626050</v>
      </c>
      <c r="D43" s="49">
        <v>2159996.2000000002</v>
      </c>
      <c r="E43" s="49">
        <f t="shared" si="9"/>
        <v>-1466053.7999999998</v>
      </c>
      <c r="F43" s="54">
        <f t="shared" si="3"/>
        <v>59.56884764413067</v>
      </c>
      <c r="G43" s="54">
        <f t="shared" si="1"/>
        <v>59.56884764413067</v>
      </c>
    </row>
    <row r="44" spans="1:9" s="45" customFormat="1" ht="17.25" customHeight="1">
      <c r="A44" s="44" t="s">
        <v>12</v>
      </c>
      <c r="B44" s="50">
        <f>B22+B23</f>
        <v>6412572415</v>
      </c>
      <c r="C44" s="50">
        <f>C22+C23</f>
        <v>5861566007</v>
      </c>
      <c r="D44" s="50">
        <f>D22+D23</f>
        <v>5805963274.4499998</v>
      </c>
      <c r="E44" s="50">
        <f>D44-C44</f>
        <v>-55602732.550000191</v>
      </c>
      <c r="F44" s="60">
        <f t="shared" si="3"/>
        <v>90.54031516071386</v>
      </c>
      <c r="G44" s="60">
        <f t="shared" si="1"/>
        <v>99.051401409050101</v>
      </c>
    </row>
    <row r="45" spans="1:9" s="12" customFormat="1" ht="18" customHeight="1">
      <c r="A45" s="46" t="s">
        <v>13</v>
      </c>
      <c r="B45" s="49"/>
      <c r="C45" s="49"/>
      <c r="D45" s="49"/>
      <c r="E45" s="49"/>
      <c r="F45" s="54"/>
      <c r="G45" s="54"/>
    </row>
    <row r="46" spans="1:9" s="6" customFormat="1" ht="19.5" customHeight="1">
      <c r="A46" s="34" t="s">
        <v>6</v>
      </c>
      <c r="B46" s="49">
        <v>863000</v>
      </c>
      <c r="C46" s="49">
        <v>853400</v>
      </c>
      <c r="D46" s="49">
        <v>1020115.84</v>
      </c>
      <c r="E46" s="49">
        <f>D46-C46</f>
        <v>166715.83999999997</v>
      </c>
      <c r="F46" s="54">
        <f t="shared" ref="F46" si="10">D46/B46*100</f>
        <v>118.205775202781</v>
      </c>
      <c r="G46" s="54">
        <f t="shared" ref="G46" si="11">D46/C46*100</f>
        <v>119.53548629013358</v>
      </c>
    </row>
    <row r="47" spans="1:9" s="6" customFormat="1" ht="70.5" customHeight="1">
      <c r="A47" s="41" t="s">
        <v>27</v>
      </c>
      <c r="B47" s="49"/>
      <c r="C47" s="49"/>
      <c r="D47" s="49">
        <v>1553396.34</v>
      </c>
      <c r="E47" s="49">
        <f>D47-C47</f>
        <v>1553396.34</v>
      </c>
      <c r="F47" s="54"/>
      <c r="G47" s="54"/>
      <c r="H47" s="57"/>
    </row>
    <row r="48" spans="1:9" s="2" customFormat="1" ht="53.25" customHeight="1">
      <c r="A48" s="34" t="s">
        <v>25</v>
      </c>
      <c r="B48" s="49">
        <v>36</v>
      </c>
      <c r="C48" s="49"/>
      <c r="D48" s="49">
        <v>12</v>
      </c>
      <c r="E48" s="49">
        <f>D48-C48</f>
        <v>12</v>
      </c>
      <c r="F48" s="54">
        <f t="shared" ref="F48:F58" si="12">D48/B48*100</f>
        <v>33.333333333333329</v>
      </c>
      <c r="G48" s="54"/>
    </row>
    <row r="49" spans="1:8" s="2" customFormat="1" ht="70.5" customHeight="1">
      <c r="A49" s="34" t="s">
        <v>26</v>
      </c>
      <c r="B49" s="49">
        <v>282000</v>
      </c>
      <c r="C49" s="49">
        <v>211500</v>
      </c>
      <c r="D49" s="49">
        <v>181659.12</v>
      </c>
      <c r="E49" s="49">
        <f t="shared" ref="E49:E57" si="13">D49-C49</f>
        <v>-29840.880000000005</v>
      </c>
      <c r="F49" s="54">
        <f t="shared" si="12"/>
        <v>64.418127659574466</v>
      </c>
      <c r="G49" s="54">
        <f t="shared" si="1"/>
        <v>85.890836879432612</v>
      </c>
    </row>
    <row r="50" spans="1:8" s="2" customFormat="1" ht="38.25" customHeight="1">
      <c r="A50" s="34" t="s">
        <v>28</v>
      </c>
      <c r="B50" s="49"/>
      <c r="C50" s="49"/>
      <c r="D50" s="49">
        <v>13200873.529999999</v>
      </c>
      <c r="E50" s="49">
        <f t="shared" si="13"/>
        <v>13200873.529999999</v>
      </c>
      <c r="F50" s="54"/>
      <c r="G50" s="54"/>
    </row>
    <row r="51" spans="1:8" s="2" customFormat="1" ht="54" customHeight="1">
      <c r="A51" s="34" t="s">
        <v>40</v>
      </c>
      <c r="B51" s="49">
        <v>17000000</v>
      </c>
      <c r="C51" s="49">
        <v>17000000</v>
      </c>
      <c r="D51" s="49">
        <v>62018913.369999997</v>
      </c>
      <c r="E51" s="49">
        <f t="shared" si="13"/>
        <v>45018913.369999997</v>
      </c>
      <c r="F51" s="54" t="s">
        <v>71</v>
      </c>
      <c r="G51" s="54" t="s">
        <v>71</v>
      </c>
    </row>
    <row r="52" spans="1:8" s="2" customFormat="1" ht="17.25" customHeight="1">
      <c r="A52" s="34" t="s">
        <v>29</v>
      </c>
      <c r="B52" s="49">
        <v>700000</v>
      </c>
      <c r="C52" s="49">
        <v>500000</v>
      </c>
      <c r="D52" s="49">
        <v>64275</v>
      </c>
      <c r="E52" s="49">
        <f t="shared" si="13"/>
        <v>-435725</v>
      </c>
      <c r="F52" s="54">
        <f t="shared" si="12"/>
        <v>9.1821428571428569</v>
      </c>
      <c r="G52" s="54">
        <f t="shared" si="1"/>
        <v>12.855</v>
      </c>
    </row>
    <row r="53" spans="1:8" s="42" customFormat="1" ht="17.45" customHeight="1">
      <c r="A53" s="40" t="s">
        <v>49</v>
      </c>
      <c r="B53" s="50">
        <f>SUM(B46:B52)</f>
        <v>18845036</v>
      </c>
      <c r="C53" s="50">
        <f>SUM(C46:C52)</f>
        <v>18564900</v>
      </c>
      <c r="D53" s="50">
        <f>SUM(D46:D52)</f>
        <v>78039245.200000003</v>
      </c>
      <c r="E53" s="50">
        <f t="shared" si="13"/>
        <v>59474345.200000003</v>
      </c>
      <c r="F53" s="60" t="s">
        <v>60</v>
      </c>
      <c r="G53" s="60" t="s">
        <v>72</v>
      </c>
    </row>
    <row r="54" spans="1:8" s="14" customFormat="1" ht="17.45" customHeight="1">
      <c r="A54" s="37" t="s">
        <v>21</v>
      </c>
      <c r="B54" s="50">
        <f>B55+B56+B57+B58+B59+B60</f>
        <v>218944324</v>
      </c>
      <c r="C54" s="50">
        <f>C55+C56+C57+C58+C59+C60</f>
        <v>201634874</v>
      </c>
      <c r="D54" s="50">
        <f>D55+D56+D57+D58+D59+D60</f>
        <v>57324771.170000002</v>
      </c>
      <c r="E54" s="50">
        <f>E55+E56+E57+E58+E59+E60</f>
        <v>-144310102.83000001</v>
      </c>
      <c r="F54" s="60">
        <f t="shared" si="12"/>
        <v>26.182350893006024</v>
      </c>
      <c r="G54" s="60">
        <f t="shared" si="1"/>
        <v>28.429988341203316</v>
      </c>
    </row>
    <row r="55" spans="1:8" s="14" customFormat="1" ht="91.5" customHeight="1">
      <c r="A55" s="41" t="s">
        <v>46</v>
      </c>
      <c r="B55" s="49">
        <v>10152800</v>
      </c>
      <c r="C55" s="49">
        <v>10152800</v>
      </c>
      <c r="D55" s="49">
        <v>8842697.1699999999</v>
      </c>
      <c r="E55" s="49">
        <f t="shared" si="13"/>
        <v>-1310102.83</v>
      </c>
      <c r="F55" s="54">
        <f t="shared" si="12"/>
        <v>87.096142640453863</v>
      </c>
      <c r="G55" s="54">
        <f t="shared" ref="G55:G58" si="14">D55/C55*100</f>
        <v>87.096142640453863</v>
      </c>
    </row>
    <row r="56" spans="1:8" s="14" customFormat="1" ht="38.25" customHeight="1">
      <c r="A56" s="41" t="s">
        <v>53</v>
      </c>
      <c r="B56" s="49">
        <v>34417430</v>
      </c>
      <c r="C56" s="49">
        <v>34417430</v>
      </c>
      <c r="D56" s="49">
        <v>34417430</v>
      </c>
      <c r="E56" s="49"/>
      <c r="F56" s="54">
        <f t="shared" si="12"/>
        <v>100</v>
      </c>
      <c r="G56" s="54">
        <f t="shared" si="14"/>
        <v>100</v>
      </c>
    </row>
    <row r="57" spans="1:8" s="14" customFormat="1" ht="54.75" customHeight="1">
      <c r="A57" s="41" t="s">
        <v>54</v>
      </c>
      <c r="B57" s="49">
        <v>150309450</v>
      </c>
      <c r="C57" s="49">
        <v>143000000</v>
      </c>
      <c r="D57" s="49"/>
      <c r="E57" s="49">
        <f t="shared" si="13"/>
        <v>-143000000</v>
      </c>
      <c r="F57" s="54"/>
      <c r="G57" s="54"/>
    </row>
    <row r="58" spans="1:8" s="14" customFormat="1" ht="54.75" customHeight="1">
      <c r="A58" s="41" t="s">
        <v>56</v>
      </c>
      <c r="B58" s="49">
        <v>7225100</v>
      </c>
      <c r="C58" s="49">
        <v>7225100</v>
      </c>
      <c r="D58" s="49">
        <v>7225100</v>
      </c>
      <c r="E58" s="49"/>
      <c r="F58" s="54">
        <f t="shared" si="12"/>
        <v>100</v>
      </c>
      <c r="G58" s="54">
        <f t="shared" si="14"/>
        <v>100</v>
      </c>
    </row>
    <row r="59" spans="1:8" s="14" customFormat="1" ht="54.75" customHeight="1">
      <c r="A59" s="41" t="s">
        <v>57</v>
      </c>
      <c r="B59" s="49">
        <v>10000000</v>
      </c>
      <c r="C59" s="49"/>
      <c r="D59" s="49"/>
      <c r="E59" s="49"/>
      <c r="F59" s="54"/>
      <c r="G59" s="54"/>
      <c r="H59" s="56"/>
    </row>
    <row r="60" spans="1:8" s="14" customFormat="1" ht="54" customHeight="1">
      <c r="A60" s="41" t="s">
        <v>47</v>
      </c>
      <c r="B60" s="49">
        <v>6839544</v>
      </c>
      <c r="C60" s="49">
        <v>6839544</v>
      </c>
      <c r="D60" s="49">
        <v>6839544</v>
      </c>
      <c r="E60" s="49"/>
      <c r="F60" s="54">
        <f t="shared" ref="F60:F61" si="15">D60/B60*100</f>
        <v>100</v>
      </c>
      <c r="G60" s="54">
        <f t="shared" si="1"/>
        <v>100</v>
      </c>
    </row>
    <row r="61" spans="1:8" s="14" customFormat="1" ht="17.45" customHeight="1">
      <c r="A61" s="46" t="s">
        <v>30</v>
      </c>
      <c r="B61" s="50">
        <f>B53+B54</f>
        <v>237789360</v>
      </c>
      <c r="C61" s="50">
        <f>C53+C54</f>
        <v>220199774</v>
      </c>
      <c r="D61" s="50">
        <f>D53+D54</f>
        <v>135364016.37</v>
      </c>
      <c r="E61" s="50">
        <f t="shared" ref="E61:E62" si="16">D61-C61</f>
        <v>-84835757.629999995</v>
      </c>
      <c r="F61" s="60">
        <f t="shared" si="15"/>
        <v>56.926019048959972</v>
      </c>
      <c r="G61" s="60">
        <f t="shared" si="1"/>
        <v>61.473276702818055</v>
      </c>
    </row>
    <row r="62" spans="1:8" s="47" customFormat="1" ht="18" customHeight="1">
      <c r="A62" s="48" t="s">
        <v>14</v>
      </c>
      <c r="B62" s="50">
        <f>B44+B61</f>
        <v>6650361775</v>
      </c>
      <c r="C62" s="50">
        <f>C44+C61</f>
        <v>6081765781</v>
      </c>
      <c r="D62" s="50">
        <f>D44+D61</f>
        <v>5941327290.8199997</v>
      </c>
      <c r="E62" s="50">
        <f t="shared" si="16"/>
        <v>-140438490.18000031</v>
      </c>
      <c r="F62" s="60">
        <f t="shared" si="3"/>
        <v>89.33840732025439</v>
      </c>
      <c r="G62" s="60">
        <f>D62/C62*100</f>
        <v>97.690827051927201</v>
      </c>
    </row>
    <row r="63" spans="1:8" ht="14.25">
      <c r="C63" s="1"/>
      <c r="D63" s="7"/>
      <c r="F63" s="9"/>
      <c r="G63" s="10"/>
    </row>
    <row r="64" spans="1:8" ht="14.25">
      <c r="A64" s="3"/>
      <c r="B64" s="8"/>
      <c r="C64" s="8"/>
      <c r="D64" s="8"/>
      <c r="F64" s="9"/>
      <c r="G64" s="10"/>
    </row>
    <row r="65" spans="2:7">
      <c r="B65" s="7"/>
      <c r="C65" s="7"/>
      <c r="D65" s="7"/>
    </row>
    <row r="66" spans="2:7">
      <c r="B66" s="7"/>
      <c r="C66" s="7"/>
      <c r="D66" s="7"/>
      <c r="E66" s="7"/>
      <c r="F66" s="7"/>
      <c r="G66" s="7"/>
    </row>
  </sheetData>
  <mergeCells count="1">
    <mergeCell ref="A1:G1"/>
  </mergeCells>
  <phoneticPr fontId="1" type="noConversion"/>
  <hyperlinks>
    <hyperlink ref="A59" r:id="rId1" location="n23" display="n23"/>
  </hyperlinks>
  <pageMargins left="0.70866141732283472" right="0.59055118110236227" top="0.39370078740157483" bottom="0.19685039370078741" header="0.19685039370078741" footer="0.19685039370078741"/>
  <pageSetup paperSize="9" scale="51" fitToHeight="2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Укр</vt:lpstr>
      <vt:lpstr>Лист1</vt:lpstr>
      <vt:lpstr>Укр!Область_печати</vt:lpstr>
    </vt:vector>
  </TitlesOfParts>
  <Company>GorFo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user457b</cp:lastModifiedBy>
  <cp:lastPrinted>2025-12-02T09:08:45Z</cp:lastPrinted>
  <dcterms:created xsi:type="dcterms:W3CDTF">2004-07-02T06:40:36Z</dcterms:created>
  <dcterms:modified xsi:type="dcterms:W3CDTF">2025-12-02T09:09:34Z</dcterms:modified>
</cp:coreProperties>
</file>