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05"/>
  </bookViews>
  <sheets>
    <sheet name="Укр" sheetId="2" r:id="rId1"/>
    <sheet name="Лист1" sheetId="3" state="hidden" r:id="rId2"/>
    <sheet name="Лист2" sheetId="4" r:id="rId3"/>
  </sheets>
  <definedNames>
    <definedName name="_xlnm.Print_Area" localSheetId="0">Укр!$A$1:$G$45</definedName>
  </definedNames>
  <calcPr calcId="125725" refMode="R1C1"/>
</workbook>
</file>

<file path=xl/calcChain.xml><?xml version="1.0" encoding="utf-8"?>
<calcChain xmlns="http://schemas.openxmlformats.org/spreadsheetml/2006/main">
  <c r="E22" i="2"/>
  <c r="D22"/>
  <c r="G22" s="1"/>
  <c r="C22"/>
  <c r="B22"/>
  <c r="C8"/>
  <c r="C23"/>
  <c r="D23"/>
  <c r="B23"/>
  <c r="F26"/>
  <c r="G26"/>
  <c r="G27"/>
  <c r="F24"/>
  <c r="F25"/>
  <c r="F27"/>
  <c r="F28"/>
  <c r="F29"/>
  <c r="F30"/>
  <c r="F31"/>
  <c r="F32"/>
  <c r="F35"/>
  <c r="F38"/>
  <c r="F43"/>
  <c r="G14"/>
  <c r="G17"/>
  <c r="G19"/>
  <c r="G20"/>
  <c r="G24"/>
  <c r="G25"/>
  <c r="G28"/>
  <c r="G29"/>
  <c r="G30"/>
  <c r="G31"/>
  <c r="G32"/>
  <c r="G35"/>
  <c r="G38"/>
  <c r="G43"/>
  <c r="D42"/>
  <c r="C9"/>
  <c r="E16"/>
  <c r="D41"/>
  <c r="D9"/>
  <c r="D8" s="1"/>
  <c r="C42"/>
  <c r="G42" s="1"/>
  <c r="B42"/>
  <c r="F42" s="1"/>
  <c r="F20"/>
  <c r="F19"/>
  <c r="F13"/>
  <c r="F12"/>
  <c r="B9"/>
  <c r="B8" s="1"/>
  <c r="C41"/>
  <c r="E12"/>
  <c r="E43"/>
  <c r="B41"/>
  <c r="F11"/>
  <c r="F14"/>
  <c r="F17"/>
  <c r="G11"/>
  <c r="G7"/>
  <c r="E39"/>
  <c r="E38"/>
  <c r="E31"/>
  <c r="F7"/>
  <c r="E36"/>
  <c r="E35"/>
  <c r="E6"/>
  <c r="E7"/>
  <c r="E11"/>
  <c r="E13"/>
  <c r="E14"/>
  <c r="E15"/>
  <c r="E17"/>
  <c r="E19"/>
  <c r="E20"/>
  <c r="E21"/>
  <c r="E5"/>
  <c r="F5"/>
  <c r="G5"/>
  <c r="G10"/>
  <c r="E10"/>
  <c r="F10"/>
  <c r="F22" l="1"/>
  <c r="C44"/>
  <c r="E23"/>
  <c r="E41"/>
  <c r="C33"/>
  <c r="C45" s="1"/>
  <c r="F23"/>
  <c r="G23"/>
  <c r="B33"/>
  <c r="E42"/>
  <c r="F9"/>
  <c r="F8"/>
  <c r="G8"/>
  <c r="E8"/>
  <c r="E9"/>
  <c r="B44"/>
  <c r="G9"/>
  <c r="D44"/>
  <c r="E44" l="1"/>
  <c r="F44"/>
  <c r="G44"/>
  <c r="B45"/>
  <c r="D33"/>
  <c r="F33" l="1"/>
  <c r="G33"/>
  <c r="E33"/>
  <c r="E45" s="1"/>
  <c r="D45"/>
  <c r="F45" l="1"/>
  <c r="G45"/>
</calcChain>
</file>

<file path=xl/sharedStrings.xml><?xml version="1.0" encoding="utf-8"?>
<sst xmlns="http://schemas.openxmlformats.org/spreadsheetml/2006/main" count="58" uniqueCount="57">
  <si>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</si>
  <si>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</si>
  <si>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</si>
  <si>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</si>
  <si>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</si>
  <si>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</si>
  <si>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</si>
  <si>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</si>
  <si>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</si>
  <si>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</si>
  <si>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</si>
  <si>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</si>
  <si>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</si>
  <si>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</si>
  <si>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</si>
  <si>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</si>
  <si>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</si>
  <si>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</si>
  <si>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</si>
  <si>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</si>
  <si>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</si>
  <si>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>Надходження від орендної плати за користування цілісним майновим комплексом та іншим державним майном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</si>
  <si>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</si>
  <si>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</si>
  <si>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</si>
  <si>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</si>
  <si>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</si>
  <si>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</si>
  <si>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</si>
  <si>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</si>
  <si>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</si>
  <si>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</si>
  <si>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</si>
  <si>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</si>
  <si>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</si>
  <si>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Разом доходів спеціального фонду</t>
  </si>
  <si>
    <t>Відхилення (+/- )                   тис.грн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</si>
  <si>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</si>
  <si>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</si>
  <si>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Інші дотації з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</si>
  <si>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</si>
  <si>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</si>
  <si>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Плата за ліцензії на провадження діяльності з організації та проведення азартних ігор у залах гральних автоматів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</si>
  <si>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</si>
  <si>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Затверджено на рік з урахуванням змін, 
тис. грн.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</si>
  <si>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червень 2024 року    (без власних   надходжень бюджетних установ)</t>
  </si>
  <si>
    <t>План на січень - червень з урахуванням змін, тис. грн.</t>
  </si>
  <si>
    <t>Надійшло з 01 січня по 30 червня тис. грн.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</si>
  <si>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</si>
  <si>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 xml:space="preserve"> в 3,9 р.б.</t>
  </si>
  <si>
    <t>в 6,0 р.б.</t>
  </si>
  <si>
    <t>в 2,8 р.б.</t>
  </si>
  <si>
    <t xml:space="preserve"> в 7,9 р.б.</t>
  </si>
  <si>
    <t>в 2,2 р.б.</t>
  </si>
  <si>
    <t>в 5,0 р.б.</t>
  </si>
  <si>
    <t>в 3,6 р.б.</t>
  </si>
  <si>
    <t>в 1,8 р.б.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</si>
</sst>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2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165" fontId="0" fillId="0" borderId="0" xfId="0" applyNumberFormat="1" applyFill="1"/>
    <xf numFmtId="165" fontId="0" fillId="0" borderId="0" xfId="0" applyNumberFormat="1" applyFill="1" applyAlignment="1">
      <alignment wrapText="1"/>
    </xf>
    <xf numFmtId="164" fontId="14" fillId="0" borderId="0" xfId="0" applyNumberFormat="1" applyFont="1" applyFill="1" applyBorder="1" applyAlignment="1"/>
    <xf numFmtId="164" fontId="14" fillId="0" borderId="0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164" fontId="19" fillId="0" borderId="5" xfId="0" applyNumberFormat="1" applyFont="1" applyFill="1" applyBorder="1" applyAlignment="1">
      <alignment horizontal="center" vertical="top" wrapText="1"/>
    </xf>
    <xf numFmtId="166" fontId="19" fillId="0" borderId="6" xfId="0" applyNumberFormat="1" applyFont="1" applyFill="1" applyBorder="1" applyAlignment="1">
      <alignment horizontal="center" vertical="top" wrapText="1"/>
    </xf>
    <xf numFmtId="165" fontId="19" fillId="0" borderId="6" xfId="0" applyNumberFormat="1" applyFont="1" applyFill="1" applyBorder="1" applyAlignment="1">
      <alignment horizontal="center" vertical="top" wrapText="1"/>
    </xf>
    <xf numFmtId="164" fontId="19" fillId="0" borderId="6" xfId="0" applyNumberFormat="1" applyFont="1" applyFill="1" applyBorder="1" applyAlignment="1">
      <alignment horizontal="center" vertical="top" wrapText="1"/>
    </xf>
    <xf numFmtId="164" fontId="19" fillId="0" borderId="7" xfId="0" applyNumberFormat="1" applyFont="1" applyFill="1" applyBorder="1" applyAlignment="1">
      <alignment horizontal="center" vertical="top" wrapText="1"/>
    </xf>
    <xf numFmtId="164" fontId="19" fillId="2" borderId="8" xfId="0" applyNumberFormat="1" applyFont="1" applyFill="1" applyBorder="1" applyAlignment="1">
      <alignment horizontal="center" vertical="top" wrapText="1"/>
    </xf>
    <xf numFmtId="166" fontId="19" fillId="2" borderId="9" xfId="0" applyNumberFormat="1" applyFont="1" applyFill="1" applyBorder="1" applyAlignment="1">
      <alignment horizontal="center" vertical="top" wrapText="1"/>
    </xf>
    <xf numFmtId="165" fontId="19" fillId="0" borderId="9" xfId="0" applyNumberFormat="1" applyFont="1" applyBorder="1" applyAlignment="1">
      <alignment horizontal="center" vertical="top" wrapText="1"/>
    </xf>
    <xf numFmtId="164" fontId="19" fillId="0" borderId="9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165" fontId="15" fillId="0" borderId="13" xfId="0" applyNumberFormat="1" applyFont="1" applyFill="1" applyBorder="1" applyAlignment="1">
      <alignment horizontal="right" vertical="top"/>
    </xf>
    <xf numFmtId="165" fontId="15" fillId="0" borderId="1" xfId="0" applyNumberFormat="1" applyFont="1" applyFill="1" applyBorder="1" applyAlignment="1">
      <alignment horizontal="right" vertical="top"/>
    </xf>
    <xf numFmtId="164" fontId="15" fillId="0" borderId="1" xfId="0" applyNumberFormat="1" applyFont="1" applyFill="1" applyBorder="1" applyAlignment="1">
      <alignment horizontal="right" vertical="top"/>
    </xf>
    <xf numFmtId="164" fontId="15" fillId="0" borderId="14" xfId="0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/>
    </xf>
    <xf numFmtId="165" fontId="20" fillId="0" borderId="10" xfId="0" applyNumberFormat="1" applyFont="1" applyFill="1" applyBorder="1" applyAlignment="1">
      <alignment horizontal="left" vertical="top" wrapText="1"/>
    </xf>
    <xf numFmtId="165" fontId="19" fillId="0" borderId="11" xfId="0" applyNumberFormat="1" applyFont="1" applyFill="1" applyBorder="1" applyAlignment="1">
      <alignment horizontal="center" vertical="top" wrapText="1"/>
    </xf>
    <xf numFmtId="165" fontId="19" fillId="0" borderId="11" xfId="0" applyNumberFormat="1" applyFont="1" applyFill="1" applyBorder="1" applyAlignment="1">
      <alignment horizontal="center" vertical="top"/>
    </xf>
    <xf numFmtId="165" fontId="19" fillId="0" borderId="12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10" fillId="0" borderId="3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9" fontId="12" fillId="0" borderId="3" xfId="1" applyFont="1" applyFill="1" applyBorder="1" applyAlignment="1">
      <alignment vertical="top" wrapText="1"/>
    </xf>
    <xf numFmtId="165" fontId="16" fillId="0" borderId="13" xfId="0" applyNumberFormat="1" applyFont="1" applyFill="1" applyBorder="1" applyAlignment="1">
      <alignment horizontal="right" vertical="top"/>
    </xf>
    <xf numFmtId="165" fontId="16" fillId="0" borderId="1" xfId="0" applyNumberFormat="1" applyFont="1" applyFill="1" applyBorder="1" applyAlignment="1">
      <alignment horizontal="right" vertical="top"/>
    </xf>
    <xf numFmtId="0" fontId="12" fillId="0" borderId="3" xfId="0" applyNumberFormat="1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left" vertical="top"/>
    </xf>
    <xf numFmtId="165" fontId="17" fillId="0" borderId="13" xfId="0" applyNumberFormat="1" applyFont="1" applyFill="1" applyBorder="1" applyAlignment="1">
      <alignment horizontal="right" vertical="top"/>
    </xf>
    <xf numFmtId="165" fontId="17" fillId="0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9" fillId="0" borderId="3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left" vertical="top" wrapText="1"/>
    </xf>
    <xf numFmtId="165" fontId="17" fillId="0" borderId="15" xfId="0" applyNumberFormat="1" applyFont="1" applyFill="1" applyBorder="1" applyAlignment="1">
      <alignment horizontal="right" vertical="top"/>
    </xf>
    <xf numFmtId="165" fontId="17" fillId="0" borderId="16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164" fontId="17" fillId="0" borderId="1" xfId="0" applyNumberFormat="1" applyFont="1" applyFill="1" applyBorder="1" applyAlignment="1">
      <alignment horizontal="right" vertical="top"/>
    </xf>
    <xf numFmtId="164" fontId="17" fillId="0" borderId="14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Normal="100" zoomScaleSheetLayoutView="100" workbookViewId="0">
      <selection activeCell="G19" sqref="G19"/>
    </sheetView>
  </sheetViews>
  <sheetFormatPr defaultRowHeight="12.75"/>
  <cols>
    <col min="1" max="1" width="57.140625" customWidth="1"/>
    <col min="2" max="2" width="17.5703125" style="1" customWidth="1"/>
    <col min="3" max="3" width="17.140625" customWidth="1"/>
    <col min="4" max="4" width="17" style="4" customWidth="1"/>
    <col min="5" max="5" width="16.85546875" style="4" customWidth="1"/>
    <col min="6" max="6" width="11.7109375" customWidth="1"/>
    <col min="7" max="7" width="12.7109375" customWidth="1"/>
  </cols>
  <sheetData>
    <row r="1" spans="1:7" ht="45" customHeight="1" thickBot="1">
      <c r="A1" s="58" t="s">
        <v>45</v>
      </c>
      <c r="B1" s="58"/>
      <c r="C1" s="58"/>
      <c r="D1" s="58"/>
      <c r="E1" s="58"/>
      <c r="F1" s="58"/>
      <c r="G1" s="58"/>
    </row>
    <row r="2" spans="1:7" s="30" customFormat="1" ht="61.5" customHeight="1" thickBot="1">
      <c r="A2" s="29" t="s">
        <v>0</v>
      </c>
      <c r="B2" s="15" t="s">
        <v>44</v>
      </c>
      <c r="C2" s="16" t="s">
        <v>46</v>
      </c>
      <c r="D2" s="17" t="s">
        <v>47</v>
      </c>
      <c r="E2" s="17" t="s">
        <v>36</v>
      </c>
      <c r="F2" s="18" t="s">
        <v>17</v>
      </c>
      <c r="G2" s="19" t="s">
        <v>18</v>
      </c>
    </row>
    <row r="3" spans="1:7" s="30" customFormat="1" ht="49.5" hidden="1" customHeight="1">
      <c r="A3" s="31"/>
      <c r="B3" s="20"/>
      <c r="C3" s="21"/>
      <c r="D3" s="22"/>
      <c r="E3" s="22"/>
      <c r="F3" s="23"/>
      <c r="G3" s="23"/>
    </row>
    <row r="4" spans="1:7" s="37" customFormat="1" ht="14.25" customHeight="1">
      <c r="A4" s="32" t="s">
        <v>1</v>
      </c>
      <c r="B4" s="33"/>
      <c r="C4" s="34"/>
      <c r="D4" s="35"/>
      <c r="E4" s="35"/>
      <c r="F4" s="35"/>
      <c r="G4" s="36"/>
    </row>
    <row r="5" spans="1:7" s="30" customFormat="1" ht="16.5" customHeight="1">
      <c r="A5" s="38" t="s">
        <v>2</v>
      </c>
      <c r="B5" s="25">
        <v>1952918</v>
      </c>
      <c r="C5" s="26">
        <v>949015</v>
      </c>
      <c r="D5" s="26">
        <v>1049304.7209999999</v>
      </c>
      <c r="E5" s="26">
        <f>D5-C5</f>
        <v>100289.7209999999</v>
      </c>
      <c r="F5" s="27">
        <f>D5/B5*100</f>
        <v>53.730096245720503</v>
      </c>
      <c r="G5" s="28">
        <f>D5/C5*100</f>
        <v>110.56776984557672</v>
      </c>
    </row>
    <row r="6" spans="1:7" s="30" customFormat="1" ht="15.75" customHeight="1">
      <c r="A6" s="38" t="s">
        <v>27</v>
      </c>
      <c r="B6" s="25"/>
      <c r="C6" s="26"/>
      <c r="D6" s="26">
        <v>2376.89</v>
      </c>
      <c r="E6" s="26">
        <f t="shared" ref="E6:E21" si="0">D6-C6</f>
        <v>2376.89</v>
      </c>
      <c r="F6" s="27"/>
      <c r="G6" s="28"/>
    </row>
    <row r="7" spans="1:7" s="30" customFormat="1" ht="16.5">
      <c r="A7" s="11" t="s">
        <v>20</v>
      </c>
      <c r="B7" s="25">
        <v>363166</v>
      </c>
      <c r="C7" s="26">
        <v>178042</v>
      </c>
      <c r="D7" s="26">
        <v>169184.40700000001</v>
      </c>
      <c r="E7" s="26">
        <f t="shared" si="0"/>
        <v>-8857.5929999999935</v>
      </c>
      <c r="F7" s="27">
        <f t="shared" ref="F7:F14" si="1">D7/B7*100</f>
        <v>46.585970878331125</v>
      </c>
      <c r="G7" s="28">
        <f t="shared" ref="G7:G45" si="2">D7/C7*100</f>
        <v>95.024998034171716</v>
      </c>
    </row>
    <row r="8" spans="1:7" s="39" customFormat="1" ht="15.75" customHeight="1">
      <c r="A8" s="12" t="s">
        <v>15</v>
      </c>
      <c r="B8" s="25">
        <f>B9+B13+B14</f>
        <v>1060080</v>
      </c>
      <c r="C8" s="26">
        <f>C9+C13+C14</f>
        <v>516211.4</v>
      </c>
      <c r="D8" s="26">
        <f>D9+D13+D14</f>
        <v>544350.64100000006</v>
      </c>
      <c r="E8" s="26">
        <f t="shared" si="0"/>
        <v>28139.241000000038</v>
      </c>
      <c r="F8" s="27">
        <f t="shared" si="1"/>
        <v>51.3499585880311</v>
      </c>
      <c r="G8" s="28">
        <f t="shared" si="2"/>
        <v>105.45110801504967</v>
      </c>
    </row>
    <row r="9" spans="1:7" s="5" customFormat="1" ht="18" customHeight="1">
      <c r="A9" s="40" t="s">
        <v>3</v>
      </c>
      <c r="B9" s="41">
        <f>SUM(B10:B12)</f>
        <v>481330</v>
      </c>
      <c r="C9" s="42">
        <f>SUM(C10:C12)</f>
        <v>231502.5</v>
      </c>
      <c r="D9" s="42">
        <f>SUM(D10:D12)</f>
        <v>202103.65600000002</v>
      </c>
      <c r="E9" s="42">
        <f t="shared" si="0"/>
        <v>-29398.843999999983</v>
      </c>
      <c r="F9" s="27">
        <f t="shared" si="1"/>
        <v>41.988584962499743</v>
      </c>
      <c r="G9" s="28">
        <f t="shared" si="2"/>
        <v>87.300852474595317</v>
      </c>
    </row>
    <row r="10" spans="1:7" s="5" customFormat="1" ht="31.5" customHeight="1">
      <c r="A10" s="43" t="s">
        <v>16</v>
      </c>
      <c r="B10" s="41">
        <v>69400</v>
      </c>
      <c r="C10" s="42">
        <v>30997.5</v>
      </c>
      <c r="D10" s="42">
        <v>33885.256000000001</v>
      </c>
      <c r="E10" s="42">
        <f t="shared" si="0"/>
        <v>2887.7560000000012</v>
      </c>
      <c r="F10" s="27">
        <f t="shared" si="1"/>
        <v>48.826017291066279</v>
      </c>
      <c r="G10" s="28">
        <f t="shared" si="2"/>
        <v>109.31609323332528</v>
      </c>
    </row>
    <row r="11" spans="1:7" s="5" customFormat="1" ht="18" customHeight="1">
      <c r="A11" s="43" t="s">
        <v>4</v>
      </c>
      <c r="B11" s="41">
        <v>410530</v>
      </c>
      <c r="C11" s="42">
        <v>199930</v>
      </c>
      <c r="D11" s="42">
        <v>167206.18100000001</v>
      </c>
      <c r="E11" s="42">
        <f t="shared" si="0"/>
        <v>-32723.818999999989</v>
      </c>
      <c r="F11" s="27">
        <f t="shared" si="1"/>
        <v>40.729345236645315</v>
      </c>
      <c r="G11" s="28">
        <f t="shared" si="2"/>
        <v>83.63236182663934</v>
      </c>
    </row>
    <row r="12" spans="1:7" s="5" customFormat="1" ht="17.45" customHeight="1">
      <c r="A12" s="43" t="s">
        <v>5</v>
      </c>
      <c r="B12" s="41">
        <v>1400</v>
      </c>
      <c r="C12" s="42">
        <v>575</v>
      </c>
      <c r="D12" s="42">
        <v>1012.2190000000001</v>
      </c>
      <c r="E12" s="42">
        <f t="shared" si="0"/>
        <v>437.21900000000005</v>
      </c>
      <c r="F12" s="27">
        <f t="shared" si="1"/>
        <v>72.301357142857142</v>
      </c>
      <c r="G12" s="28" t="s">
        <v>56</v>
      </c>
    </row>
    <row r="13" spans="1:7" s="5" customFormat="1" ht="17.25" customHeight="1">
      <c r="A13" s="44" t="s">
        <v>22</v>
      </c>
      <c r="B13" s="41">
        <v>750</v>
      </c>
      <c r="C13" s="42">
        <v>183.9</v>
      </c>
      <c r="D13" s="42">
        <v>662.52</v>
      </c>
      <c r="E13" s="42">
        <f t="shared" si="0"/>
        <v>478.62</v>
      </c>
      <c r="F13" s="27">
        <f t="shared" si="1"/>
        <v>88.335999999999999</v>
      </c>
      <c r="G13" s="28" t="s">
        <v>55</v>
      </c>
    </row>
    <row r="14" spans="1:7" s="5" customFormat="1" ht="18" customHeight="1">
      <c r="A14" s="44" t="s">
        <v>23</v>
      </c>
      <c r="B14" s="41">
        <v>578000</v>
      </c>
      <c r="C14" s="42">
        <v>284525</v>
      </c>
      <c r="D14" s="42">
        <v>341584.46500000003</v>
      </c>
      <c r="E14" s="42">
        <f t="shared" si="0"/>
        <v>57059.465000000026</v>
      </c>
      <c r="F14" s="27">
        <f t="shared" si="1"/>
        <v>59.097658304498282</v>
      </c>
      <c r="G14" s="28">
        <f t="shared" si="2"/>
        <v>120.05428872682542</v>
      </c>
    </row>
    <row r="15" spans="1:7" s="30" customFormat="1" ht="19.5" customHeight="1">
      <c r="A15" s="11" t="s">
        <v>7</v>
      </c>
      <c r="B15" s="25">
        <v>750</v>
      </c>
      <c r="C15" s="26">
        <v>366</v>
      </c>
      <c r="D15" s="26">
        <v>2908.0050000000001</v>
      </c>
      <c r="E15" s="26">
        <f t="shared" si="0"/>
        <v>2542.0050000000001</v>
      </c>
      <c r="F15" s="27" t="s">
        <v>49</v>
      </c>
      <c r="G15" s="28" t="s">
        <v>52</v>
      </c>
    </row>
    <row r="16" spans="1:7" s="30" customFormat="1" ht="51" customHeight="1">
      <c r="A16" s="11" t="s">
        <v>37</v>
      </c>
      <c r="B16" s="25"/>
      <c r="C16" s="26"/>
      <c r="D16" s="26">
        <v>961.44500000000005</v>
      </c>
      <c r="E16" s="26">
        <f t="shared" si="0"/>
        <v>961.44500000000005</v>
      </c>
      <c r="F16" s="27"/>
      <c r="G16" s="28"/>
    </row>
    <row r="17" spans="1:7" s="30" customFormat="1" ht="19.5" customHeight="1">
      <c r="A17" s="11" t="s">
        <v>19</v>
      </c>
      <c r="B17" s="25">
        <v>27491</v>
      </c>
      <c r="C17" s="26">
        <v>12213</v>
      </c>
      <c r="D17" s="26">
        <v>15940.503000000001</v>
      </c>
      <c r="E17" s="26">
        <f t="shared" si="0"/>
        <v>3727.5030000000006</v>
      </c>
      <c r="F17" s="27">
        <f>D17/B17*100</f>
        <v>57.984442181077448</v>
      </c>
      <c r="G17" s="28">
        <f t="shared" si="2"/>
        <v>130.52078113485629</v>
      </c>
    </row>
    <row r="18" spans="1:7" s="30" customFormat="1" ht="33" customHeight="1">
      <c r="A18" s="11" t="s">
        <v>42</v>
      </c>
      <c r="B18" s="25"/>
      <c r="C18" s="26"/>
      <c r="D18" s="26">
        <v>1285.7139999999999</v>
      </c>
      <c r="E18" s="26">
        <v>1285.7139999999999</v>
      </c>
      <c r="F18" s="27"/>
      <c r="G18" s="28"/>
    </row>
    <row r="19" spans="1:7" s="30" customFormat="1" ht="46.5" customHeight="1">
      <c r="A19" s="11" t="s">
        <v>21</v>
      </c>
      <c r="B19" s="25">
        <v>5500</v>
      </c>
      <c r="C19" s="26">
        <v>2731</v>
      </c>
      <c r="D19" s="26">
        <v>2775.694</v>
      </c>
      <c r="E19" s="26">
        <f t="shared" si="0"/>
        <v>44.69399999999996</v>
      </c>
      <c r="F19" s="27">
        <f>D19/B19*100</f>
        <v>50.46716363636363</v>
      </c>
      <c r="G19" s="28">
        <f t="shared" si="2"/>
        <v>101.63654339069939</v>
      </c>
    </row>
    <row r="20" spans="1:7" s="30" customFormat="1" ht="15" customHeight="1">
      <c r="A20" s="11" t="s">
        <v>8</v>
      </c>
      <c r="B20" s="25">
        <v>301</v>
      </c>
      <c r="C20" s="26">
        <v>140.30000000000001</v>
      </c>
      <c r="D20" s="26">
        <v>203.458</v>
      </c>
      <c r="E20" s="26">
        <f t="shared" si="0"/>
        <v>63.157999999999987</v>
      </c>
      <c r="F20" s="27">
        <f>D20/B20*100</f>
        <v>67.594019933554819</v>
      </c>
      <c r="G20" s="28">
        <f t="shared" si="2"/>
        <v>145.01639344262293</v>
      </c>
    </row>
    <row r="21" spans="1:7" s="30" customFormat="1" ht="17.45" customHeight="1">
      <c r="A21" s="12" t="s">
        <v>9</v>
      </c>
      <c r="B21" s="25">
        <v>4680</v>
      </c>
      <c r="C21" s="26">
        <v>2195</v>
      </c>
      <c r="D21" s="26">
        <v>13157.705</v>
      </c>
      <c r="E21" s="26">
        <f t="shared" si="0"/>
        <v>10962.705</v>
      </c>
      <c r="F21" s="27" t="s">
        <v>51</v>
      </c>
      <c r="G21" s="28" t="s">
        <v>50</v>
      </c>
    </row>
    <row r="22" spans="1:7" s="48" customFormat="1" ht="19.899999999999999" customHeight="1">
      <c r="A22" s="45" t="s">
        <v>10</v>
      </c>
      <c r="B22" s="46">
        <f>B5+B6+B7+B8+B15+B16+B17+B19+B20+B21</f>
        <v>3414886</v>
      </c>
      <c r="C22" s="46">
        <f t="shared" ref="C22" si="3">C5+C6+C7+C8+C15+C16+C17+C19+C20+C21</f>
        <v>1660913.7</v>
      </c>
      <c r="D22" s="46">
        <f>D5+D6+D7+D8+D15+D16+D17+D18+D19+D20+D21</f>
        <v>1802449.1829999997</v>
      </c>
      <c r="E22" s="46">
        <f>E5+E6+E7+E8+E15+E16+E17+E18+E19+E20+E21</f>
        <v>141535.48299999995</v>
      </c>
      <c r="F22" s="56">
        <f t="shared" ref="F22" si="4">D22/B22*100</f>
        <v>52.78211872958569</v>
      </c>
      <c r="G22" s="57">
        <f t="shared" si="2"/>
        <v>108.52154347333037</v>
      </c>
    </row>
    <row r="23" spans="1:7" s="48" customFormat="1" ht="16.5" customHeight="1">
      <c r="A23" s="49" t="s">
        <v>24</v>
      </c>
      <c r="B23" s="46">
        <f>B24+B25+B26+B28+B29+B30+B31+B27+B32</f>
        <v>1471684.334</v>
      </c>
      <c r="C23" s="46">
        <f>C24+C25+C26+C28+C29+C30+C31+C27+C32</f>
        <v>1025499.5920000001</v>
      </c>
      <c r="D23" s="46">
        <f t="shared" ref="D23:E23" si="5">D24+D25+D26+D28+D29+D30+D31+D27+D32</f>
        <v>1025200.7710000001</v>
      </c>
      <c r="E23" s="46">
        <f t="shared" si="5"/>
        <v>-298.82099999999991</v>
      </c>
      <c r="F23" s="56">
        <f t="shared" ref="F23:F45" si="6">D23/B23*100</f>
        <v>69.661730257978007</v>
      </c>
      <c r="G23" s="57">
        <f t="shared" si="2"/>
        <v>99.970860934286947</v>
      </c>
    </row>
    <row r="24" spans="1:7" s="39" customFormat="1" ht="69.75" customHeight="1">
      <c r="A24" s="13" t="s">
        <v>41</v>
      </c>
      <c r="B24" s="25">
        <v>4539.5</v>
      </c>
      <c r="C24" s="26">
        <v>2269.8000000000002</v>
      </c>
      <c r="D24" s="26">
        <v>2269.8000000000002</v>
      </c>
      <c r="E24" s="26"/>
      <c r="F24" s="27">
        <f t="shared" si="6"/>
        <v>50.001101442890196</v>
      </c>
      <c r="G24" s="28">
        <f t="shared" si="2"/>
        <v>100</v>
      </c>
    </row>
    <row r="25" spans="1:7" s="39" customFormat="1" ht="93.75" customHeight="1">
      <c r="A25" s="13" t="s">
        <v>38</v>
      </c>
      <c r="B25" s="25">
        <v>630910.4</v>
      </c>
      <c r="C25" s="26">
        <v>532716.19999999995</v>
      </c>
      <c r="D25" s="26">
        <v>532716.19999999995</v>
      </c>
      <c r="E25" s="26"/>
      <c r="F25" s="27">
        <f t="shared" si="6"/>
        <v>84.436110103748476</v>
      </c>
      <c r="G25" s="28">
        <f t="shared" si="2"/>
        <v>100</v>
      </c>
    </row>
    <row r="26" spans="1:7" s="39" customFormat="1" ht="51" customHeight="1">
      <c r="A26" s="13" t="s">
        <v>48</v>
      </c>
      <c r="B26" s="25">
        <v>17558.453000000001</v>
      </c>
      <c r="C26" s="26">
        <v>9598.4030000000002</v>
      </c>
      <c r="D26" s="26">
        <v>9598.4030000000002</v>
      </c>
      <c r="E26" s="26"/>
      <c r="F26" s="27">
        <f t="shared" si="6"/>
        <v>54.665425251302032</v>
      </c>
      <c r="G26" s="28">
        <f t="shared" si="2"/>
        <v>100</v>
      </c>
    </row>
    <row r="27" spans="1:7" s="39" customFormat="1" ht="53.25" customHeight="1">
      <c r="A27" s="13" t="s">
        <v>43</v>
      </c>
      <c r="B27" s="25">
        <v>4760</v>
      </c>
      <c r="C27" s="26">
        <v>1342</v>
      </c>
      <c r="D27" s="26">
        <v>1342</v>
      </c>
      <c r="E27" s="26"/>
      <c r="F27" s="27">
        <f t="shared" si="6"/>
        <v>28.193277310924369</v>
      </c>
      <c r="G27" s="28">
        <f t="shared" si="2"/>
        <v>100</v>
      </c>
    </row>
    <row r="28" spans="1:7" s="39" customFormat="1" ht="34.5" customHeight="1">
      <c r="A28" s="13" t="s">
        <v>11</v>
      </c>
      <c r="B28" s="25">
        <v>794886.5</v>
      </c>
      <c r="C28" s="26">
        <v>468707.6</v>
      </c>
      <c r="D28" s="26">
        <v>468707.6</v>
      </c>
      <c r="E28" s="26"/>
      <c r="F28" s="27">
        <f t="shared" si="6"/>
        <v>58.965349141040889</v>
      </c>
      <c r="G28" s="28">
        <f t="shared" si="2"/>
        <v>100</v>
      </c>
    </row>
    <row r="29" spans="1:7" s="39" customFormat="1" ht="18.75" customHeight="1">
      <c r="A29" s="13" t="s">
        <v>39</v>
      </c>
      <c r="B29" s="25">
        <v>149.71100000000001</v>
      </c>
      <c r="C29" s="26">
        <v>149.71100000000001</v>
      </c>
      <c r="D29" s="26">
        <v>149.71100000000001</v>
      </c>
      <c r="E29" s="26"/>
      <c r="F29" s="27">
        <f t="shared" si="6"/>
        <v>100</v>
      </c>
      <c r="G29" s="28">
        <f t="shared" si="2"/>
        <v>100</v>
      </c>
    </row>
    <row r="30" spans="1:7" s="39" customFormat="1" ht="49.5" customHeight="1">
      <c r="A30" s="13" t="s">
        <v>25</v>
      </c>
      <c r="B30" s="25">
        <v>13043.9</v>
      </c>
      <c r="C30" s="26">
        <v>7691.3850000000002</v>
      </c>
      <c r="D30" s="26">
        <v>7691.3850000000002</v>
      </c>
      <c r="E30" s="26"/>
      <c r="F30" s="27">
        <f t="shared" si="6"/>
        <v>58.96537845276336</v>
      </c>
      <c r="G30" s="28">
        <f t="shared" si="2"/>
        <v>100</v>
      </c>
    </row>
    <row r="31" spans="1:7" s="39" customFormat="1" ht="18.75" customHeight="1">
      <c r="A31" s="13" t="s">
        <v>26</v>
      </c>
      <c r="B31" s="25">
        <v>5721.5259999999998</v>
      </c>
      <c r="C31" s="26">
        <v>2979.4479999999999</v>
      </c>
      <c r="D31" s="26">
        <v>2680.627</v>
      </c>
      <c r="E31" s="26">
        <f>D31-C31</f>
        <v>-298.82099999999991</v>
      </c>
      <c r="F31" s="27">
        <f t="shared" si="6"/>
        <v>46.85160916860292</v>
      </c>
      <c r="G31" s="28">
        <f t="shared" si="2"/>
        <v>89.970591868023874</v>
      </c>
    </row>
    <row r="32" spans="1:7" s="39" customFormat="1" ht="65.25" customHeight="1">
      <c r="A32" s="13" t="s">
        <v>40</v>
      </c>
      <c r="B32" s="25">
        <v>114.34399999999999</v>
      </c>
      <c r="C32" s="26">
        <v>45.045000000000002</v>
      </c>
      <c r="D32" s="26">
        <v>45.045000000000002</v>
      </c>
      <c r="E32" s="26"/>
      <c r="F32" s="27">
        <f t="shared" si="6"/>
        <v>39.394283915203246</v>
      </c>
      <c r="G32" s="28">
        <f t="shared" si="2"/>
        <v>100</v>
      </c>
    </row>
    <row r="33" spans="1:10" s="48" customFormat="1" ht="19.899999999999999" customHeight="1">
      <c r="A33" s="50" t="s">
        <v>12</v>
      </c>
      <c r="B33" s="46">
        <f>B22+B23</f>
        <v>4886570.3339999998</v>
      </c>
      <c r="C33" s="47">
        <f>C22+C23</f>
        <v>2686413.2919999999</v>
      </c>
      <c r="D33" s="47">
        <f>D22+D23</f>
        <v>2827649.9539999999</v>
      </c>
      <c r="E33" s="47">
        <f>D33-C33</f>
        <v>141236.66200000001</v>
      </c>
      <c r="F33" s="56">
        <f t="shared" si="6"/>
        <v>57.865737331675128</v>
      </c>
      <c r="G33" s="57">
        <f t="shared" si="2"/>
        <v>105.25744353709815</v>
      </c>
    </row>
    <row r="34" spans="1:10" s="30" customFormat="1" ht="14.25" customHeight="1">
      <c r="A34" s="51" t="s">
        <v>13</v>
      </c>
      <c r="B34" s="25"/>
      <c r="C34" s="26"/>
      <c r="D34" s="26"/>
      <c r="E34" s="26"/>
      <c r="F34" s="27"/>
      <c r="G34" s="28"/>
    </row>
    <row r="35" spans="1:10" s="6" customFormat="1" ht="15.75" customHeight="1">
      <c r="A35" s="11" t="s">
        <v>6</v>
      </c>
      <c r="B35" s="25">
        <v>580</v>
      </c>
      <c r="C35" s="26">
        <v>324.7</v>
      </c>
      <c r="D35" s="26">
        <v>449.96899999999999</v>
      </c>
      <c r="E35" s="26">
        <f>D35-C35</f>
        <v>125.26900000000001</v>
      </c>
      <c r="F35" s="27">
        <f t="shared" si="6"/>
        <v>77.580862068965516</v>
      </c>
      <c r="G35" s="28">
        <f t="shared" si="2"/>
        <v>138.57991992608564</v>
      </c>
    </row>
    <row r="36" spans="1:10" s="6" customFormat="1" ht="60" customHeight="1">
      <c r="A36" s="24" t="s">
        <v>30</v>
      </c>
      <c r="B36" s="25"/>
      <c r="C36" s="26"/>
      <c r="D36" s="26">
        <v>336.673</v>
      </c>
      <c r="E36" s="26">
        <f>D36-C36</f>
        <v>336.673</v>
      </c>
      <c r="F36" s="27"/>
      <c r="G36" s="28"/>
    </row>
    <row r="37" spans="1:10" s="2" customFormat="1" ht="39" customHeight="1">
      <c r="A37" s="11" t="s">
        <v>28</v>
      </c>
      <c r="B37" s="25">
        <v>2.4E-2</v>
      </c>
      <c r="C37" s="26"/>
      <c r="D37" s="26"/>
      <c r="E37" s="26"/>
      <c r="F37" s="27"/>
      <c r="G37" s="28"/>
    </row>
    <row r="38" spans="1:10" s="2" customFormat="1" ht="66" customHeight="1">
      <c r="A38" s="11" t="s">
        <v>29</v>
      </c>
      <c r="B38" s="25">
        <v>366</v>
      </c>
      <c r="C38" s="26">
        <v>183</v>
      </c>
      <c r="D38" s="26">
        <v>108.718</v>
      </c>
      <c r="E38" s="26">
        <f>D38-C38</f>
        <v>-74.281999999999996</v>
      </c>
      <c r="F38" s="27">
        <f t="shared" si="6"/>
        <v>29.704371584699459</v>
      </c>
      <c r="G38" s="28">
        <f t="shared" si="2"/>
        <v>59.408743169398917</v>
      </c>
      <c r="J38" s="6"/>
    </row>
    <row r="39" spans="1:10" s="2" customFormat="1" ht="30" customHeight="1">
      <c r="A39" s="11" t="s">
        <v>31</v>
      </c>
      <c r="B39" s="25"/>
      <c r="C39" s="26"/>
      <c r="D39" s="26">
        <v>1621.442</v>
      </c>
      <c r="E39" s="26">
        <f>D39-C39</f>
        <v>1621.442</v>
      </c>
      <c r="F39" s="27"/>
      <c r="G39" s="28"/>
    </row>
    <row r="40" spans="1:10" s="2" customFormat="1" ht="16.5" customHeight="1">
      <c r="A40" s="14" t="s">
        <v>32</v>
      </c>
      <c r="B40" s="25">
        <v>200</v>
      </c>
      <c r="C40" s="47"/>
      <c r="D40" s="26"/>
      <c r="E40" s="26"/>
      <c r="F40" s="27"/>
      <c r="G40" s="28"/>
    </row>
    <row r="41" spans="1:10" s="48" customFormat="1" ht="17.45" customHeight="1">
      <c r="A41" s="32" t="s">
        <v>35</v>
      </c>
      <c r="B41" s="46">
        <f>SUM(B35:B40)</f>
        <v>1146.0239999999999</v>
      </c>
      <c r="C41" s="47">
        <f>SUM(C35:C40)</f>
        <v>507.7</v>
      </c>
      <c r="D41" s="47">
        <f>SUM(D35:D40)</f>
        <v>2516.8020000000001</v>
      </c>
      <c r="E41" s="47">
        <f>D41-C41</f>
        <v>2009.1020000000001</v>
      </c>
      <c r="F41" s="56" t="s">
        <v>53</v>
      </c>
      <c r="G41" s="57" t="s">
        <v>54</v>
      </c>
    </row>
    <row r="42" spans="1:10" s="48" customFormat="1" ht="17.45" customHeight="1">
      <c r="A42" s="49" t="s">
        <v>24</v>
      </c>
      <c r="B42" s="46">
        <f>B43</f>
        <v>175950</v>
      </c>
      <c r="C42" s="47">
        <f>C43</f>
        <v>175950</v>
      </c>
      <c r="D42" s="47">
        <f>D43</f>
        <v>141498.361</v>
      </c>
      <c r="E42" s="47">
        <f>D42-C42</f>
        <v>-34451.638999999996</v>
      </c>
      <c r="F42" s="56">
        <f t="shared" si="6"/>
        <v>80.419642512077289</v>
      </c>
      <c r="G42" s="57">
        <f t="shared" si="2"/>
        <v>80.419642512077289</v>
      </c>
    </row>
    <row r="43" spans="1:10" s="48" customFormat="1" ht="65.25" customHeight="1">
      <c r="A43" s="14" t="s">
        <v>34</v>
      </c>
      <c r="B43" s="25">
        <v>175950</v>
      </c>
      <c r="C43" s="26">
        <v>175950</v>
      </c>
      <c r="D43" s="26">
        <v>141498.361</v>
      </c>
      <c r="E43" s="26">
        <f>D43-C43</f>
        <v>-34451.638999999996</v>
      </c>
      <c r="F43" s="27">
        <f t="shared" si="6"/>
        <v>80.419642512077289</v>
      </c>
      <c r="G43" s="28">
        <f t="shared" si="2"/>
        <v>80.419642512077289</v>
      </c>
    </row>
    <row r="44" spans="1:10" s="48" customFormat="1" ht="18" customHeight="1">
      <c r="A44" s="32" t="s">
        <v>33</v>
      </c>
      <c r="B44" s="46">
        <f>B41+B42</f>
        <v>177096.024</v>
      </c>
      <c r="C44" s="47">
        <f>C41+C42</f>
        <v>176457.7</v>
      </c>
      <c r="D44" s="47">
        <f>D41+D42</f>
        <v>144015.163</v>
      </c>
      <c r="E44" s="47">
        <f>E41+E42</f>
        <v>-32442.536999999997</v>
      </c>
      <c r="F44" s="56">
        <f t="shared" si="6"/>
        <v>81.32038187373422</v>
      </c>
      <c r="G44" s="57">
        <f t="shared" si="2"/>
        <v>81.614552949517076</v>
      </c>
    </row>
    <row r="45" spans="1:10" s="55" customFormat="1" ht="19.899999999999999" customHeight="1" thickBot="1">
      <c r="A45" s="52" t="s">
        <v>14</v>
      </c>
      <c r="B45" s="53">
        <f>B33+B44</f>
        <v>5063666.358</v>
      </c>
      <c r="C45" s="54">
        <f>C33+C44</f>
        <v>2862870.9920000001</v>
      </c>
      <c r="D45" s="54">
        <f>D33+D44</f>
        <v>2971665.1170000001</v>
      </c>
      <c r="E45" s="54">
        <f>E33+E44</f>
        <v>108794.12500000001</v>
      </c>
      <c r="F45" s="56">
        <f t="shared" si="6"/>
        <v>58.686037090597743</v>
      </c>
      <c r="G45" s="57">
        <f t="shared" si="2"/>
        <v>103.80017560358166</v>
      </c>
    </row>
    <row r="46" spans="1:10" ht="14.25">
      <c r="C46" s="1"/>
      <c r="F46" s="9"/>
      <c r="G46" s="10"/>
    </row>
    <row r="47" spans="1:10" ht="14.25">
      <c r="A47" s="3"/>
      <c r="B47" s="8"/>
      <c r="C47" s="8"/>
      <c r="D47" s="8"/>
      <c r="F47" s="9"/>
      <c r="G47" s="10"/>
    </row>
    <row r="48" spans="1:10">
      <c r="B48" s="7"/>
      <c r="C48" s="7"/>
      <c r="D48" s="7"/>
    </row>
    <row r="49" spans="2:7">
      <c r="B49" s="7"/>
      <c r="C49" s="7"/>
      <c r="D49" s="7"/>
      <c r="E49" s="7"/>
      <c r="F49" s="7"/>
      <c r="G49" s="7"/>
    </row>
  </sheetData>
  <mergeCells count="1">
    <mergeCell ref="A1:G1"/>
  </mergeCells>
  <phoneticPr fontId="1" type="noConversion"/>
  <pageMargins left="0.70866141732283472" right="0.70866141732283472" top="0.39370078740157483" bottom="0.39370078740157483" header="0.19685039370078741" footer="0.19685039370078741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Укр</vt:lpstr>
      <vt:lpstr>Лист1</vt:lpstr>
      <vt:lpstr>Лист2</vt:lpstr>
      <vt:lpstr>Укр!Область_печати</vt:lpstr>
    </vt:vector>
  </TitlesOfParts>
  <Company>GorFo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User457d</cp:lastModifiedBy>
  <cp:lastPrinted>2024-07-01T11:48:33Z</cp:lastPrinted>
  <dcterms:created xsi:type="dcterms:W3CDTF">2004-07-02T06:40:36Z</dcterms:created>
  <dcterms:modified xsi:type="dcterms:W3CDTF">2024-07-01T13:57:07Z</dcterms:modified>
</cp:coreProperties>
</file>