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D:\Сайт Департаменту фінансів\Бюджет міста\Щомісячна\2025\"/>
    </mc:Choice>
  </mc:AlternateContent>
  <xr:revisionPtr revIDLastSave="0" documentId="13_ncr:1_{12FFF7B0-E81D-4D05-8D15-C6C81E48E9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Укр" sheetId="2" r:id="rId1"/>
    <sheet name="Лист1" sheetId="3" state="hidden" r:id="rId2"/>
  </sheets>
  <definedNames>
    <definedName name="_xlnm.Print_Area" localSheetId="0">Укр!$A$1:$G$52</definedName>
  </definedNames>
  <calcPr calcId="181029" refMode="R1C1"/>
</workbook>
</file>

<file path=xl/calcChain.xml><?xml version="1.0" encoding="utf-8"?>
<calcChain xmlns="http://schemas.openxmlformats.org/spreadsheetml/2006/main">
  <c r="G49" i="2" l="1"/>
  <c r="F49" i="2"/>
  <c r="F7" i="2"/>
  <c r="F6" i="2"/>
  <c r="G50" i="2"/>
  <c r="E49" i="2"/>
  <c r="E46" i="2"/>
  <c r="F46" i="2"/>
  <c r="G43" i="2"/>
  <c r="G33" i="2"/>
  <c r="F33" i="2"/>
  <c r="G27" i="2"/>
  <c r="F27" i="2"/>
  <c r="G24" i="2"/>
  <c r="F24" i="2"/>
  <c r="F50" i="2"/>
  <c r="D48" i="2"/>
  <c r="D26" i="2"/>
  <c r="D32" i="2"/>
  <c r="B48" i="2" l="1"/>
  <c r="F48" i="2" s="1"/>
  <c r="C48" i="2"/>
  <c r="E48" i="2" s="1"/>
  <c r="G48" i="2" l="1"/>
  <c r="C26" i="2"/>
  <c r="B26" i="2"/>
  <c r="C32" i="2"/>
  <c r="G32" i="2" s="1"/>
  <c r="B32" i="2"/>
  <c r="F32" i="2" s="1"/>
  <c r="F43" i="2"/>
  <c r="E36" i="2"/>
  <c r="E37" i="2"/>
  <c r="D47" i="2"/>
  <c r="C34" i="2"/>
  <c r="D34" i="2"/>
  <c r="B34" i="2"/>
  <c r="F37" i="2"/>
  <c r="G37" i="2"/>
  <c r="C23" i="2"/>
  <c r="D23" i="2"/>
  <c r="G13" i="2"/>
  <c r="F40" i="2"/>
  <c r="B23" i="2"/>
  <c r="G31" i="2"/>
  <c r="F31" i="2"/>
  <c r="G29" i="2"/>
  <c r="F29" i="2"/>
  <c r="G20" i="2"/>
  <c r="F20" i="2"/>
  <c r="F19" i="2"/>
  <c r="E10" i="2"/>
  <c r="G16" i="2"/>
  <c r="F16" i="2"/>
  <c r="G12" i="2"/>
  <c r="G14" i="2"/>
  <c r="E20" i="2"/>
  <c r="E19" i="2"/>
  <c r="G17" i="2"/>
  <c r="G18" i="2"/>
  <c r="G19" i="2"/>
  <c r="G25" i="2"/>
  <c r="G28" i="2"/>
  <c r="F25" i="2"/>
  <c r="F28" i="2"/>
  <c r="F35" i="2"/>
  <c r="F36" i="2"/>
  <c r="G35" i="2"/>
  <c r="G36" i="2"/>
  <c r="C9" i="2"/>
  <c r="C8" i="2" s="1"/>
  <c r="C21" i="2" s="1"/>
  <c r="E16" i="2"/>
  <c r="D9" i="2"/>
  <c r="D8" i="2" s="1"/>
  <c r="D21" i="2" s="1"/>
  <c r="F18" i="2"/>
  <c r="F13" i="2"/>
  <c r="F12" i="2"/>
  <c r="B9" i="2"/>
  <c r="B8" i="2" s="1"/>
  <c r="B21" i="2" s="1"/>
  <c r="C47" i="2"/>
  <c r="C51" i="2" s="1"/>
  <c r="E12" i="2"/>
  <c r="B47" i="2"/>
  <c r="B51" i="2" s="1"/>
  <c r="F11" i="2"/>
  <c r="F14" i="2"/>
  <c r="F17" i="2"/>
  <c r="G11" i="2"/>
  <c r="G7" i="2"/>
  <c r="E44" i="2"/>
  <c r="E43" i="2"/>
  <c r="E41" i="2"/>
  <c r="E40" i="2"/>
  <c r="E6" i="2"/>
  <c r="E7" i="2"/>
  <c r="E11" i="2"/>
  <c r="E13" i="2"/>
  <c r="E14" i="2"/>
  <c r="E15" i="2"/>
  <c r="E17" i="2"/>
  <c r="E18" i="2"/>
  <c r="E5" i="2"/>
  <c r="F5" i="2"/>
  <c r="G5" i="2"/>
  <c r="G10" i="2"/>
  <c r="F10" i="2"/>
  <c r="D22" i="2" l="1"/>
  <c r="B22" i="2"/>
  <c r="C22" i="2"/>
  <c r="F47" i="2"/>
  <c r="D51" i="2"/>
  <c r="G51" i="2" s="1"/>
  <c r="G34" i="2"/>
  <c r="E34" i="2"/>
  <c r="F34" i="2"/>
  <c r="G23" i="2"/>
  <c r="F26" i="2"/>
  <c r="G26" i="2"/>
  <c r="F23" i="2"/>
  <c r="E47" i="2"/>
  <c r="F21" i="2"/>
  <c r="G21" i="2"/>
  <c r="F9" i="2"/>
  <c r="F8" i="2"/>
  <c r="G8" i="2"/>
  <c r="E8" i="2"/>
  <c r="E21" i="2" s="1"/>
  <c r="E9" i="2"/>
  <c r="G9" i="2"/>
  <c r="E51" i="2" l="1"/>
  <c r="F51" i="2"/>
  <c r="F22" i="2"/>
  <c r="B38" i="2"/>
  <c r="B52" i="2" s="1"/>
  <c r="E22" i="2"/>
  <c r="G22" i="2"/>
  <c r="C38" i="2"/>
  <c r="C52" i="2" s="1"/>
  <c r="D38" i="2"/>
  <c r="D52" i="2" s="1"/>
  <c r="E52" i="2" l="1"/>
  <c r="F38" i="2"/>
  <c r="G38" i="2"/>
  <c r="E38" i="2"/>
  <c r="G52" i="2"/>
  <c r="F52" i="2" l="1"/>
</calcChain>
</file>

<file path=xl/sharedStrings.xml><?xml version="1.0" encoding="utf-8"?>
<sst xmlns="http://schemas.openxmlformats.org/spreadsheetml/2006/main" count="62" uniqueCount="61">
  <si>
    <t>Найменування показника</t>
  </si>
  <si>
    <t>Загальний фонд</t>
  </si>
  <si>
    <t>Податок та збір на доходи фізичних осіб</t>
  </si>
  <si>
    <t xml:space="preserve">        1) Податок на майно:</t>
  </si>
  <si>
    <t xml:space="preserve">    -  плата за землю</t>
  </si>
  <si>
    <t xml:space="preserve">    - транспортний податок</t>
  </si>
  <si>
    <t>Екологічний податок</t>
  </si>
  <si>
    <t>Адміністративні штрафи та інші санкції</t>
  </si>
  <si>
    <t>Державне мито</t>
  </si>
  <si>
    <t>Інші надходження</t>
  </si>
  <si>
    <t>ВСЬОГО податків і зборів</t>
  </si>
  <si>
    <t>Освітня субвенція з державного бюджету місцевим бюджетам</t>
  </si>
  <si>
    <t>Всього доходів загального фонду</t>
  </si>
  <si>
    <t>Спеціальний фонд</t>
  </si>
  <si>
    <t>Всього доходів</t>
  </si>
  <si>
    <t xml:space="preserve">Місцеві податки, в тому числі: </t>
  </si>
  <si>
    <t xml:space="preserve">    - податок на нерухоме майно, відмінне від земельної ділянки </t>
  </si>
  <si>
    <t>Відсоток            надходжень до річних показників, 
%</t>
  </si>
  <si>
    <t>Відсоток надходжень до плану звітного періоду, 
%</t>
  </si>
  <si>
    <t>Плата  за надання  адміністративних послуг</t>
  </si>
  <si>
    <t>Акцизний податок</t>
  </si>
  <si>
    <t xml:space="preserve">     2) Туристичний збір</t>
  </si>
  <si>
    <t xml:space="preserve">     3) Єдиний податок</t>
  </si>
  <si>
    <t>Офіційні трансферти</t>
  </si>
  <si>
    <t>Субвенція з місцевого бюджету на здійснення переданих видатків у сфері освіти за рахунок коштів освітньої субвенції</t>
  </si>
  <si>
    <t>Інші субвенції з місцевого бюджету</t>
  </si>
  <si>
    <t>Податок на прибуток підприємств</t>
  </si>
  <si>
    <t>Плата за гарантії, надані Верховною Радою Автономної Республіки Крим, міськими та обласними радами  </t>
  </si>
  <si>
    <t>Відсотки за користування довгостроковим кредитом, що надається з місцевих бюджетів молодим сім'ям та одиноким молодим громадянам на будівництво (реконструкцію) та придбання житла</t>
  </si>
  <si>
    <t>Грошові стягнення за шкоду, заподіяну порушенням законодавства про охорону навколишнього природного середовища внаслідок господарської та іншої діяльності</t>
  </si>
  <si>
    <t>Надходження коштів пайової участі у розвитку інфраструктури населеного пункту</t>
  </si>
  <si>
    <t>Кошти від продажу землі</t>
  </si>
  <si>
    <t>Всього доходів спеціального фонду</t>
  </si>
  <si>
    <t>Адміністративні штрафи за адміністративні правопорушення у сфері забезпечення безпеки дорожнього руху, зафіксовані в автоматичному режимі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</si>
  <si>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</si>
  <si>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Відхилення (+/- )                   грн</t>
  </si>
  <si>
    <t>Надходження від орендної плати за користування єдиним майновим комплексом та іншим державним майном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</si>
  <si>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</si>
  <si>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"Нова українська школа"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</si>
  <si>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</si>
  <si>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Дотації з державного бюджету місцевим бюджетам</t>
  </si>
  <si>
    <t>Субвенції з державного бюджету місцевим бюджетам</t>
  </si>
  <si>
    <t>Субвенції з місцевих бюджетів іншим місцевим бюджетам</t>
  </si>
  <si>
    <t>Кошти від відчуження майна, що належить Автономній Республіці Крим та майна, що перебуває в комунальній власності  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</si>
  <si>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</si>
  <si>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Затверджено на рік з урахуванням змін,  грн</t>
  </si>
  <si>
    <t>Субвенція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</si>
  <si>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Дотації з місцевих бюджетів іншим місцевим бюджетам</t>
  </si>
  <si>
    <t>Інші дотації з місцевого бюджету</t>
  </si>
  <si>
    <t>Субвенція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</si>
  <si>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Субвенція з місцевого бюджету за рахунок залишку коштів освітньої субвенції, що утворився на початок бюджетного періоду</t>
  </si>
  <si>
    <t>Додаткова дотація з державного бюджету місцевим бюджетам на компенсацію втрат доходів місцевих бюджетів внаслідок наданих державою податкових пільг зі сплати земельного податку суб'єктам космічної діяльності та літакобудування</t>
  </si>
  <si>
    <t>Щомісячна інформація про надходження до бюджету Миколаївської міської територіальної громади                                                                                                                                               за  січень - квітень 2025 року (без власних надходжень бюджетних установ)</t>
  </si>
  <si>
    <t>План                                        на січень - квітень                                                 з урахуванням змін,               грн</t>
  </si>
  <si>
    <t>Надійшло                                     з 01 січня по                       30 квітня                         грн</t>
  </si>
  <si>
    <t>в 2,8 р.б.</t>
  </si>
  <si>
    <t>в 4,8 р.б.</t>
  </si>
  <si>
    <t>в 1,6 р.б.</t>
  </si>
  <si>
    <t>в 16,4 р.б.</t>
  </si>
  <si>
    <t>в 1,7 р.б.</t>
  </si>
  <si>
    <t>Разом доходів (без офіційних трансфертів)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</si>
</sst>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0"/>
    <numFmt numFmtId="167" formatCode="#,##0.00\ _₽"/>
  </numFmts>
  <fonts count="29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i/>
      <sz val="10"/>
      <name val="Arial Cyr"/>
      <charset val="204"/>
    </font>
    <font>
      <sz val="10"/>
      <name val="Arial Cyr"/>
      <charset val="204"/>
    </font>
    <font>
      <sz val="10"/>
      <color indexed="8"/>
      <name val="Arial Cyr"/>
      <charset val="204"/>
    </font>
    <font>
      <sz val="9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i/>
      <sz val="13"/>
      <color indexed="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3"/>
      <color rgb="FF333333"/>
      <name val="Times New Roman"/>
      <family val="1"/>
      <charset val="204"/>
    </font>
    <font>
      <sz val="13"/>
      <color rgb="FF333333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Arial Cyr"/>
      <charset val="204"/>
    </font>
    <font>
      <b/>
      <sz val="14"/>
      <name val="Times New Roman"/>
      <family val="1"/>
      <charset val="204"/>
    </font>
    <font>
      <b/>
      <sz val="14"/>
      <name val="Arial Cyr"/>
      <charset val="204"/>
    </font>
    <font>
      <b/>
      <sz val="15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vertical="top"/>
    </xf>
    <xf numFmtId="0" fontId="0" fillId="0" borderId="0" xfId="0" applyAlignment="1">
      <alignment wrapText="1"/>
    </xf>
    <xf numFmtId="165" fontId="0" fillId="0" borderId="0" xfId="0" applyNumberFormat="1"/>
    <xf numFmtId="0" fontId="4" fillId="0" borderId="0" xfId="0" applyFont="1" applyAlignment="1">
      <alignment vertical="top"/>
    </xf>
    <xf numFmtId="0" fontId="6" fillId="0" borderId="0" xfId="0" applyFont="1" applyAlignment="1">
      <alignment vertical="top"/>
    </xf>
    <xf numFmtId="165" fontId="0" fillId="0" borderId="0" xfId="0" applyNumberFormat="1" applyAlignment="1">
      <alignment wrapText="1"/>
    </xf>
    <xf numFmtId="164" fontId="8" fillId="0" borderId="0" xfId="0" applyNumberFormat="1" applyFont="1"/>
    <xf numFmtId="164" fontId="8" fillId="0" borderId="0" xfId="0" applyNumberFormat="1" applyFont="1" applyAlignment="1">
      <alignment horizontal="righ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7" fillId="0" borderId="1" xfId="0" applyFont="1" applyBorder="1" applyAlignment="1">
      <alignment horizontal="center" vertical="top" wrapText="1"/>
    </xf>
    <xf numFmtId="165" fontId="9" fillId="0" borderId="1" xfId="0" applyNumberFormat="1" applyFont="1" applyBorder="1" applyAlignment="1">
      <alignment horizontal="center" vertical="top" wrapText="1"/>
    </xf>
    <xf numFmtId="164" fontId="9" fillId="2" borderId="1" xfId="0" applyNumberFormat="1" applyFont="1" applyFill="1" applyBorder="1" applyAlignment="1">
      <alignment horizontal="center" vertical="top" wrapText="1"/>
    </xf>
    <xf numFmtId="166" fontId="9" fillId="2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top" wrapText="1"/>
    </xf>
    <xf numFmtId="165" fontId="10" fillId="0" borderId="1" xfId="0" applyNumberFormat="1" applyFont="1" applyBorder="1" applyAlignment="1">
      <alignment horizontal="left" vertical="top" wrapText="1"/>
    </xf>
    <xf numFmtId="165" fontId="9" fillId="0" borderId="1" xfId="0" applyNumberFormat="1" applyFont="1" applyBorder="1" applyAlignment="1">
      <alignment horizontal="center" vertical="top"/>
    </xf>
    <xf numFmtId="0" fontId="13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vertical="top"/>
    </xf>
    <xf numFmtId="0" fontId="17" fillId="0" borderId="1" xfId="0" applyFont="1" applyBorder="1" applyAlignment="1">
      <alignment vertical="top" wrapText="1"/>
    </xf>
    <xf numFmtId="0" fontId="17" fillId="0" borderId="1" xfId="0" applyFont="1" applyBorder="1" applyAlignment="1">
      <alignment vertical="top"/>
    </xf>
    <xf numFmtId="9" fontId="18" fillId="0" borderId="1" xfId="1" applyFont="1" applyFill="1" applyBorder="1" applyAlignment="1">
      <alignment vertical="top" wrapText="1"/>
    </xf>
    <xf numFmtId="0" fontId="18" fillId="0" borderId="1" xfId="0" applyFont="1" applyBorder="1" applyAlignment="1">
      <alignment vertical="top" wrapText="1"/>
    </xf>
    <xf numFmtId="0" fontId="23" fillId="0" borderId="1" xfId="0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166" fontId="24" fillId="0" borderId="1" xfId="0" applyNumberFormat="1" applyFont="1" applyBorder="1" applyAlignment="1">
      <alignment horizontal="center" vertical="center" wrapText="1"/>
    </xf>
    <xf numFmtId="165" fontId="24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vertical="top"/>
    </xf>
    <xf numFmtId="167" fontId="14" fillId="0" borderId="1" xfId="0" applyNumberFormat="1" applyFont="1" applyBorder="1" applyAlignment="1">
      <alignment horizontal="right" vertical="center"/>
    </xf>
    <xf numFmtId="167" fontId="15" fillId="0" borderId="1" xfId="0" applyNumberFormat="1" applyFont="1" applyBorder="1" applyAlignment="1">
      <alignment horizontal="right" vertical="center"/>
    </xf>
    <xf numFmtId="167" fontId="16" fillId="0" borderId="1" xfId="0" applyNumberFormat="1" applyFont="1" applyBorder="1" applyAlignment="1">
      <alignment horizontal="right" vertical="center"/>
    </xf>
    <xf numFmtId="167" fontId="12" fillId="0" borderId="1" xfId="0" applyNumberFormat="1" applyFont="1" applyBorder="1" applyAlignment="1">
      <alignment horizontal="right" vertical="center"/>
    </xf>
    <xf numFmtId="0" fontId="17" fillId="0" borderId="1" xfId="0" applyFont="1" applyBorder="1" applyAlignment="1">
      <alignment horizontal="justify" vertical="top" wrapText="1"/>
    </xf>
    <xf numFmtId="0" fontId="17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/>
    </xf>
    <xf numFmtId="0" fontId="20" fillId="0" borderId="1" xfId="0" applyFont="1" applyBorder="1" applyAlignment="1">
      <alignment horizontal="justify" vertical="top"/>
    </xf>
    <xf numFmtId="0" fontId="19" fillId="0" borderId="1" xfId="0" applyFont="1" applyBorder="1" applyAlignment="1">
      <alignment horizontal="justify" vertical="top" wrapText="1"/>
    </xf>
    <xf numFmtId="0" fontId="11" fillId="0" borderId="1" xfId="0" applyFont="1" applyBorder="1" applyAlignment="1">
      <alignment horizontal="justify" vertical="top" wrapText="1"/>
    </xf>
    <xf numFmtId="0" fontId="21" fillId="0" borderId="1" xfId="0" applyFont="1" applyBorder="1" applyAlignment="1">
      <alignment horizontal="justify" wrapText="1"/>
    </xf>
    <xf numFmtId="0" fontId="20" fillId="0" borderId="1" xfId="0" applyFont="1" applyBorder="1" applyAlignment="1">
      <alignment horizontal="justify" vertical="top" wrapText="1"/>
    </xf>
    <xf numFmtId="0" fontId="22" fillId="0" borderId="1" xfId="0" applyFont="1" applyBorder="1" applyAlignment="1">
      <alignment horizontal="justify" vertical="top" wrapText="1"/>
    </xf>
    <xf numFmtId="0" fontId="25" fillId="0" borderId="0" xfId="0" applyFont="1" applyAlignment="1">
      <alignment vertical="top"/>
    </xf>
    <xf numFmtId="0" fontId="22" fillId="0" borderId="1" xfId="0" applyFont="1" applyBorder="1" applyAlignment="1">
      <alignment horizontal="justify"/>
    </xf>
    <xf numFmtId="0" fontId="26" fillId="0" borderId="1" xfId="0" applyFont="1" applyBorder="1" applyAlignment="1">
      <alignment horizontal="justify" vertical="top" wrapText="1"/>
    </xf>
    <xf numFmtId="0" fontId="27" fillId="0" borderId="0" xfId="0" applyFont="1" applyAlignment="1">
      <alignment vertical="top"/>
    </xf>
    <xf numFmtId="0" fontId="13" fillId="0" borderId="1" xfId="0" applyFont="1" applyBorder="1" applyAlignment="1">
      <alignment horizontal="justify" vertical="top" wrapText="1"/>
    </xf>
    <xf numFmtId="0" fontId="28" fillId="0" borderId="1" xfId="0" applyFont="1" applyBorder="1" applyAlignment="1">
      <alignment horizontal="justify" vertical="top" wrapText="1"/>
    </xf>
    <xf numFmtId="164" fontId="14" fillId="0" borderId="1" xfId="0" applyNumberFormat="1" applyFont="1" applyBorder="1" applyAlignment="1">
      <alignment horizontal="right" vertical="center"/>
    </xf>
    <xf numFmtId="164" fontId="16" fillId="0" borderId="1" xfId="0" applyNumberFormat="1" applyFont="1" applyBorder="1" applyAlignment="1">
      <alignment horizontal="right" vertical="center"/>
    </xf>
    <xf numFmtId="164" fontId="15" fillId="0" borderId="1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0" fillId="0" borderId="0" xfId="0" applyFont="1" applyAlignment="1">
      <alignment horizontal="center"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6"/>
  <sheetViews>
    <sheetView tabSelected="1" zoomScaleSheetLayoutView="100" workbookViewId="0">
      <selection activeCell="B49" sqref="B49"/>
    </sheetView>
  </sheetViews>
  <sheetFormatPr defaultRowHeight="12.75" x14ac:dyDescent="0.2"/>
  <cols>
    <col min="1" max="1" width="57.140625" customWidth="1"/>
    <col min="2" max="2" width="23.42578125" customWidth="1"/>
    <col min="3" max="3" width="24.5703125" customWidth="1"/>
    <col min="4" max="4" width="23.28515625" style="3" customWidth="1"/>
    <col min="5" max="5" width="22.28515625" style="3" customWidth="1"/>
    <col min="6" max="7" width="12.7109375" customWidth="1"/>
    <col min="9" max="9" width="11.7109375" bestFit="1" customWidth="1"/>
  </cols>
  <sheetData>
    <row r="1" spans="1:7" ht="35.25" customHeight="1" x14ac:dyDescent="0.2">
      <c r="A1" s="52" t="s">
        <v>52</v>
      </c>
      <c r="B1" s="52"/>
      <c r="C1" s="52"/>
      <c r="D1" s="52"/>
      <c r="E1" s="52"/>
      <c r="F1" s="52"/>
      <c r="G1" s="52"/>
    </row>
    <row r="2" spans="1:7" s="9" customFormat="1" ht="94.5" customHeight="1" x14ac:dyDescent="0.2">
      <c r="A2" s="24" t="s">
        <v>0</v>
      </c>
      <c r="B2" s="25" t="s">
        <v>45</v>
      </c>
      <c r="C2" s="26" t="s">
        <v>53</v>
      </c>
      <c r="D2" s="27" t="s">
        <v>54</v>
      </c>
      <c r="E2" s="27" t="s">
        <v>35</v>
      </c>
      <c r="F2" s="25" t="s">
        <v>17</v>
      </c>
      <c r="G2" s="25" t="s">
        <v>18</v>
      </c>
    </row>
    <row r="3" spans="1:7" s="9" customFormat="1" ht="49.5" hidden="1" customHeight="1" x14ac:dyDescent="0.2">
      <c r="A3" s="11"/>
      <c r="B3" s="13"/>
      <c r="C3" s="14"/>
      <c r="D3" s="12"/>
      <c r="E3" s="12"/>
      <c r="F3" s="15"/>
      <c r="G3" s="15"/>
    </row>
    <row r="4" spans="1:7" s="9" customFormat="1" ht="18.75" customHeight="1" x14ac:dyDescent="0.2">
      <c r="A4" s="18" t="s">
        <v>1</v>
      </c>
      <c r="B4" s="16"/>
      <c r="C4" s="12"/>
      <c r="D4" s="17"/>
      <c r="E4" s="17"/>
      <c r="F4" s="17"/>
      <c r="G4" s="12"/>
    </row>
    <row r="5" spans="1:7" s="9" customFormat="1" ht="20.25" customHeight="1" x14ac:dyDescent="0.2">
      <c r="A5" s="19" t="s">
        <v>2</v>
      </c>
      <c r="B5" s="29">
        <v>2584500000</v>
      </c>
      <c r="C5" s="29">
        <v>826130000</v>
      </c>
      <c r="D5" s="29">
        <v>814721992.91999996</v>
      </c>
      <c r="E5" s="29">
        <f>D5-C5</f>
        <v>-11408007.080000043</v>
      </c>
      <c r="F5" s="48">
        <f>D5/B5*100</f>
        <v>31.523389163087636</v>
      </c>
      <c r="G5" s="48">
        <f>D5/C5*100</f>
        <v>98.619102673913304</v>
      </c>
    </row>
    <row r="6" spans="1:7" s="9" customFormat="1" ht="19.5" customHeight="1" x14ac:dyDescent="0.2">
      <c r="A6" s="19" t="s">
        <v>26</v>
      </c>
      <c r="B6" s="29">
        <v>3000000</v>
      </c>
      <c r="C6" s="29">
        <v>830000</v>
      </c>
      <c r="D6" s="29">
        <v>2326115.88</v>
      </c>
      <c r="E6" s="29">
        <f t="shared" ref="E6:E22" si="0">D6-C6</f>
        <v>1496115.88</v>
      </c>
      <c r="F6" s="48">
        <f>D6/B6*100</f>
        <v>77.537195999999994</v>
      </c>
      <c r="G6" s="48" t="s">
        <v>55</v>
      </c>
    </row>
    <row r="7" spans="1:7" s="9" customFormat="1" ht="18.75" x14ac:dyDescent="0.2">
      <c r="A7" s="20" t="s">
        <v>20</v>
      </c>
      <c r="B7" s="29">
        <v>526280000</v>
      </c>
      <c r="C7" s="29">
        <v>169235000</v>
      </c>
      <c r="D7" s="29">
        <v>147153207.22</v>
      </c>
      <c r="E7" s="29">
        <f t="shared" si="0"/>
        <v>-22081792.780000001</v>
      </c>
      <c r="F7" s="48">
        <f>D7/B7*100</f>
        <v>27.961010720528996</v>
      </c>
      <c r="G7" s="48">
        <f t="shared" ref="G7:G52" si="1">D7/C7*100</f>
        <v>86.951994102874693</v>
      </c>
    </row>
    <row r="8" spans="1:7" s="9" customFormat="1" ht="18" customHeight="1" x14ac:dyDescent="0.2">
      <c r="A8" s="21" t="s">
        <v>15</v>
      </c>
      <c r="B8" s="30">
        <f>B9+B13+B14</f>
        <v>1272370000</v>
      </c>
      <c r="C8" s="30">
        <f>C9+C13+C14</f>
        <v>437183000</v>
      </c>
      <c r="D8" s="30">
        <f>D9+D13+D14</f>
        <v>441682705.75</v>
      </c>
      <c r="E8" s="30">
        <f t="shared" si="0"/>
        <v>4499705.75</v>
      </c>
      <c r="F8" s="50">
        <f t="shared" ref="F8:F16" si="2">D8/B8*100</f>
        <v>34.713385709345552</v>
      </c>
      <c r="G8" s="50">
        <f t="shared" si="1"/>
        <v>101.02924993652545</v>
      </c>
    </row>
    <row r="9" spans="1:7" s="4" customFormat="1" ht="16.5" customHeight="1" x14ac:dyDescent="0.2">
      <c r="A9" s="22" t="s">
        <v>3</v>
      </c>
      <c r="B9" s="29">
        <f>SUM(B10:B12)</f>
        <v>486000000</v>
      </c>
      <c r="C9" s="29">
        <f>SUM(C10:C12)</f>
        <v>160746500</v>
      </c>
      <c r="D9" s="29">
        <f>SUM(D10:D12)</f>
        <v>170883160.24000001</v>
      </c>
      <c r="E9" s="29">
        <f t="shared" si="0"/>
        <v>10136660.24000001</v>
      </c>
      <c r="F9" s="48">
        <f t="shared" si="2"/>
        <v>35.161144082304531</v>
      </c>
      <c r="G9" s="48">
        <f t="shared" si="1"/>
        <v>106.30599125952975</v>
      </c>
    </row>
    <row r="10" spans="1:7" s="4" customFormat="1" ht="32.25" customHeight="1" x14ac:dyDescent="0.2">
      <c r="A10" s="23" t="s">
        <v>16</v>
      </c>
      <c r="B10" s="31">
        <v>81158000</v>
      </c>
      <c r="C10" s="31">
        <v>31469000</v>
      </c>
      <c r="D10" s="31">
        <v>33749485.509999998</v>
      </c>
      <c r="E10" s="32">
        <f>D10-C10</f>
        <v>2280485.5099999979</v>
      </c>
      <c r="F10" s="49">
        <f>D10/B10*100</f>
        <v>41.58491523940954</v>
      </c>
      <c r="G10" s="49">
        <f t="shared" si="1"/>
        <v>107.2467682798945</v>
      </c>
    </row>
    <row r="11" spans="1:7" s="4" customFormat="1" ht="18" customHeight="1" x14ac:dyDescent="0.2">
      <c r="A11" s="23" t="s">
        <v>4</v>
      </c>
      <c r="B11" s="31">
        <v>402672000</v>
      </c>
      <c r="C11" s="31">
        <v>128720000</v>
      </c>
      <c r="D11" s="31">
        <v>136656244.74000001</v>
      </c>
      <c r="E11" s="31">
        <f t="shared" si="0"/>
        <v>7936244.7400000095</v>
      </c>
      <c r="F11" s="49">
        <f t="shared" si="2"/>
        <v>33.93735962272023</v>
      </c>
      <c r="G11" s="49">
        <f t="shared" si="1"/>
        <v>106.16551020820386</v>
      </c>
    </row>
    <row r="12" spans="1:7" s="4" customFormat="1" ht="17.45" customHeight="1" x14ac:dyDescent="0.2">
      <c r="A12" s="23" t="s">
        <v>5</v>
      </c>
      <c r="B12" s="31">
        <v>2170000</v>
      </c>
      <c r="C12" s="31">
        <v>557500</v>
      </c>
      <c r="D12" s="31">
        <v>477429.99</v>
      </c>
      <c r="E12" s="31">
        <f t="shared" si="0"/>
        <v>-80070.010000000009</v>
      </c>
      <c r="F12" s="49">
        <f t="shared" si="2"/>
        <v>22.001382027649768</v>
      </c>
      <c r="G12" s="49">
        <f t="shared" si="1"/>
        <v>85.63766636771301</v>
      </c>
    </row>
    <row r="13" spans="1:7" s="4" customFormat="1" ht="17.25" customHeight="1" x14ac:dyDescent="0.2">
      <c r="A13" s="23" t="s">
        <v>21</v>
      </c>
      <c r="B13" s="31">
        <v>1370000</v>
      </c>
      <c r="C13" s="31">
        <v>436500</v>
      </c>
      <c r="D13" s="31">
        <v>531144.34</v>
      </c>
      <c r="E13" s="31">
        <f t="shared" si="0"/>
        <v>94644.339999999967</v>
      </c>
      <c r="F13" s="49">
        <f t="shared" si="2"/>
        <v>38.769659854014598</v>
      </c>
      <c r="G13" s="49">
        <f t="shared" si="1"/>
        <v>121.68255211912944</v>
      </c>
    </row>
    <row r="14" spans="1:7" s="4" customFormat="1" ht="18" customHeight="1" x14ac:dyDescent="0.2">
      <c r="A14" s="23" t="s">
        <v>22</v>
      </c>
      <c r="B14" s="31">
        <v>785000000</v>
      </c>
      <c r="C14" s="31">
        <v>276000000</v>
      </c>
      <c r="D14" s="31">
        <v>270268401.17000002</v>
      </c>
      <c r="E14" s="31">
        <f t="shared" si="0"/>
        <v>-5731598.8299999833</v>
      </c>
      <c r="F14" s="49">
        <f t="shared" si="2"/>
        <v>34.429095690445862</v>
      </c>
      <c r="G14" s="49">
        <f t="shared" si="1"/>
        <v>97.923333757246382</v>
      </c>
    </row>
    <row r="15" spans="1:7" s="9" customFormat="1" ht="19.5" customHeight="1" x14ac:dyDescent="0.2">
      <c r="A15" s="20" t="s">
        <v>7</v>
      </c>
      <c r="B15" s="29">
        <v>3200000</v>
      </c>
      <c r="C15" s="29">
        <v>1040000</v>
      </c>
      <c r="D15" s="29">
        <v>4977965.05</v>
      </c>
      <c r="E15" s="29">
        <f t="shared" si="0"/>
        <v>3937965.05</v>
      </c>
      <c r="F15" s="48" t="s">
        <v>57</v>
      </c>
      <c r="G15" s="48" t="s">
        <v>56</v>
      </c>
    </row>
    <row r="16" spans="1:7" s="9" customFormat="1" ht="66.75" customHeight="1" x14ac:dyDescent="0.2">
      <c r="A16" s="33" t="s">
        <v>33</v>
      </c>
      <c r="B16" s="29">
        <v>1900000</v>
      </c>
      <c r="C16" s="29">
        <v>580000</v>
      </c>
      <c r="D16" s="29">
        <v>500171.74</v>
      </c>
      <c r="E16" s="29">
        <f t="shared" si="0"/>
        <v>-79828.260000000009</v>
      </c>
      <c r="F16" s="48">
        <f t="shared" si="2"/>
        <v>26.324828421052633</v>
      </c>
      <c r="G16" s="48">
        <f t="shared" si="1"/>
        <v>86.236506896551717</v>
      </c>
    </row>
    <row r="17" spans="1:7" s="9" customFormat="1" ht="18" customHeight="1" x14ac:dyDescent="0.2">
      <c r="A17" s="33" t="s">
        <v>19</v>
      </c>
      <c r="B17" s="29">
        <v>34920000</v>
      </c>
      <c r="C17" s="29">
        <v>10946000</v>
      </c>
      <c r="D17" s="29">
        <v>7744706.9800000004</v>
      </c>
      <c r="E17" s="29">
        <f t="shared" si="0"/>
        <v>-3201293.0199999996</v>
      </c>
      <c r="F17" s="48">
        <f>D17/B17*100</f>
        <v>22.178427777777777</v>
      </c>
      <c r="G17" s="48">
        <f t="shared" si="1"/>
        <v>70.753763749314828</v>
      </c>
    </row>
    <row r="18" spans="1:7" s="9" customFormat="1" ht="50.25" customHeight="1" x14ac:dyDescent="0.2">
      <c r="A18" s="33" t="s">
        <v>36</v>
      </c>
      <c r="B18" s="29">
        <v>8000000</v>
      </c>
      <c r="C18" s="29">
        <v>2666000</v>
      </c>
      <c r="D18" s="29">
        <v>2670509.17</v>
      </c>
      <c r="E18" s="29">
        <f t="shared" si="0"/>
        <v>4509.1699999999255</v>
      </c>
      <c r="F18" s="48">
        <f>D18/B18*100</f>
        <v>33.381364624999996</v>
      </c>
      <c r="G18" s="48">
        <f t="shared" si="1"/>
        <v>100.16913615903975</v>
      </c>
    </row>
    <row r="19" spans="1:7" s="9" customFormat="1" ht="18" customHeight="1" x14ac:dyDescent="0.2">
      <c r="A19" s="33" t="s">
        <v>8</v>
      </c>
      <c r="B19" s="29">
        <v>464000</v>
      </c>
      <c r="C19" s="29">
        <v>140000</v>
      </c>
      <c r="D19" s="29">
        <v>70731.05</v>
      </c>
      <c r="E19" s="29">
        <f t="shared" si="0"/>
        <v>-69268.95</v>
      </c>
      <c r="F19" s="48">
        <f>D19/B19*100</f>
        <v>15.24376077586207</v>
      </c>
      <c r="G19" s="48">
        <f t="shared" si="1"/>
        <v>50.522178571428576</v>
      </c>
    </row>
    <row r="20" spans="1:7" s="9" customFormat="1" ht="19.5" customHeight="1" x14ac:dyDescent="0.2">
      <c r="A20" s="34" t="s">
        <v>9</v>
      </c>
      <c r="B20" s="29">
        <v>7600000</v>
      </c>
      <c r="C20" s="29">
        <v>4285000</v>
      </c>
      <c r="D20" s="29">
        <v>6192026.54</v>
      </c>
      <c r="E20" s="29">
        <f t="shared" si="0"/>
        <v>1907026.54</v>
      </c>
      <c r="F20" s="48">
        <f>D20/B20*100</f>
        <v>81.474033421052624</v>
      </c>
      <c r="G20" s="48">
        <f t="shared" si="1"/>
        <v>144.50470338389732</v>
      </c>
    </row>
    <row r="21" spans="1:7" s="10" customFormat="1" ht="19.899999999999999" customHeight="1" x14ac:dyDescent="0.2">
      <c r="A21" s="35" t="s">
        <v>10</v>
      </c>
      <c r="B21" s="30">
        <f>B5+B6+B7+B8+B15+B16+B17+B18+B19+B20</f>
        <v>4442234000</v>
      </c>
      <c r="C21" s="30">
        <f>C5+C6+C7+C8+C15+C16+C17+C18+C19+C20</f>
        <v>1453035000</v>
      </c>
      <c r="D21" s="30">
        <f>D5+D6+D7+D8+D15+D16+D17+D18+D19+D20</f>
        <v>1428040132.3</v>
      </c>
      <c r="E21" s="30">
        <f>E5+E6+E7+E8+E15+E16+E17+E18+E19+E20</f>
        <v>-24994867.700000044</v>
      </c>
      <c r="F21" s="50">
        <f>D21/B21*100</f>
        <v>32.146891233104782</v>
      </c>
      <c r="G21" s="50">
        <f t="shared" si="1"/>
        <v>98.279816542615976</v>
      </c>
    </row>
    <row r="22" spans="1:7" s="10" customFormat="1" ht="19.5" customHeight="1" x14ac:dyDescent="0.2">
      <c r="A22" s="36" t="s">
        <v>23</v>
      </c>
      <c r="B22" s="30">
        <f>B23+B26+B32+B34</f>
        <v>1097961312</v>
      </c>
      <c r="C22" s="30">
        <f>C23+C26+C32+C34</f>
        <v>580365157</v>
      </c>
      <c r="D22" s="30">
        <f>D23+D26+D32+D34</f>
        <v>578901324.36000001</v>
      </c>
      <c r="E22" s="30">
        <f t="shared" si="0"/>
        <v>-1463832.6399999857</v>
      </c>
      <c r="F22" s="50">
        <f t="shared" ref="F22:F52" si="3">D22/B22*100</f>
        <v>52.725111352557384</v>
      </c>
      <c r="G22" s="50">
        <f t="shared" si="1"/>
        <v>99.747773858863837</v>
      </c>
    </row>
    <row r="23" spans="1:7" s="10" customFormat="1" ht="32.25" customHeight="1" x14ac:dyDescent="0.2">
      <c r="A23" s="37" t="s">
        <v>40</v>
      </c>
      <c r="B23" s="30">
        <f>B24+B25</f>
        <v>482865800</v>
      </c>
      <c r="C23" s="30">
        <f>C24+C25</f>
        <v>301527600</v>
      </c>
      <c r="D23" s="30">
        <f>D24+D25</f>
        <v>301527600</v>
      </c>
      <c r="E23" s="30"/>
      <c r="F23" s="50">
        <f t="shared" si="3"/>
        <v>62.445424795046577</v>
      </c>
      <c r="G23" s="50">
        <f t="shared" si="1"/>
        <v>100</v>
      </c>
    </row>
    <row r="24" spans="1:7" s="9" customFormat="1" ht="84.75" customHeight="1" x14ac:dyDescent="0.2">
      <c r="A24" s="38" t="s">
        <v>51</v>
      </c>
      <c r="B24" s="29">
        <v>4771000</v>
      </c>
      <c r="C24" s="29">
        <v>1192800</v>
      </c>
      <c r="D24" s="29">
        <v>1192800</v>
      </c>
      <c r="E24" s="29"/>
      <c r="F24" s="48">
        <f t="shared" si="3"/>
        <v>25.001047998323202</v>
      </c>
      <c r="G24" s="48">
        <f t="shared" si="1"/>
        <v>100</v>
      </c>
    </row>
    <row r="25" spans="1:7" s="9" customFormat="1" ht="117" customHeight="1" x14ac:dyDescent="0.2">
      <c r="A25" s="38" t="s">
        <v>34</v>
      </c>
      <c r="B25" s="29">
        <v>478094800</v>
      </c>
      <c r="C25" s="29">
        <v>300334800</v>
      </c>
      <c r="D25" s="29">
        <v>300334800</v>
      </c>
      <c r="E25" s="29"/>
      <c r="F25" s="48">
        <f t="shared" si="3"/>
        <v>62.819089435819009</v>
      </c>
      <c r="G25" s="48">
        <f t="shared" si="1"/>
        <v>100</v>
      </c>
    </row>
    <row r="26" spans="1:7" s="9" customFormat="1" ht="32.25" customHeight="1" x14ac:dyDescent="0.25">
      <c r="A26" s="39" t="s">
        <v>41</v>
      </c>
      <c r="B26" s="30">
        <f>B27+B28+B29+B30+B31</f>
        <v>595624393</v>
      </c>
      <c r="C26" s="30">
        <f>C27+C28+C29+C30+C31</f>
        <v>269808799</v>
      </c>
      <c r="D26" s="30">
        <f>D27+D28+D29+D30+D31</f>
        <v>269808799</v>
      </c>
      <c r="E26" s="30"/>
      <c r="F26" s="50">
        <f t="shared" si="3"/>
        <v>45.298480413309733</v>
      </c>
      <c r="G26" s="50">
        <f t="shared" si="1"/>
        <v>100</v>
      </c>
    </row>
    <row r="27" spans="1:7" s="9" customFormat="1" ht="117" customHeight="1" x14ac:dyDescent="0.2">
      <c r="A27" s="38" t="s">
        <v>46</v>
      </c>
      <c r="B27" s="29">
        <v>31103993</v>
      </c>
      <c r="C27" s="29">
        <v>9850799</v>
      </c>
      <c r="D27" s="29">
        <v>9850799</v>
      </c>
      <c r="E27" s="30"/>
      <c r="F27" s="48">
        <f t="shared" si="3"/>
        <v>31.670528603835528</v>
      </c>
      <c r="G27" s="48">
        <f t="shared" si="1"/>
        <v>100</v>
      </c>
    </row>
    <row r="28" spans="1:7" s="9" customFormat="1" ht="34.5" customHeight="1" x14ac:dyDescent="0.2">
      <c r="A28" s="38" t="s">
        <v>11</v>
      </c>
      <c r="B28" s="29">
        <v>518301300</v>
      </c>
      <c r="C28" s="29">
        <v>237174800</v>
      </c>
      <c r="D28" s="29">
        <v>237174800</v>
      </c>
      <c r="E28" s="29"/>
      <c r="F28" s="48">
        <f t="shared" si="3"/>
        <v>45.760024140398642</v>
      </c>
      <c r="G28" s="48">
        <f t="shared" si="1"/>
        <v>100</v>
      </c>
    </row>
    <row r="29" spans="1:7" s="9" customFormat="1" ht="50.25" customHeight="1" x14ac:dyDescent="0.2">
      <c r="A29" s="38" t="s">
        <v>37</v>
      </c>
      <c r="B29" s="29">
        <v>6270100</v>
      </c>
      <c r="C29" s="29">
        <v>2512000</v>
      </c>
      <c r="D29" s="29">
        <v>2512000</v>
      </c>
      <c r="E29" s="29"/>
      <c r="F29" s="48">
        <f t="shared" si="3"/>
        <v>40.063156887449964</v>
      </c>
      <c r="G29" s="48">
        <f t="shared" si="1"/>
        <v>100</v>
      </c>
    </row>
    <row r="30" spans="1:7" s="9" customFormat="1" ht="68.25" customHeight="1" x14ac:dyDescent="0.2">
      <c r="A30" s="38" t="s">
        <v>38</v>
      </c>
      <c r="B30" s="29">
        <v>9542000</v>
      </c>
      <c r="C30" s="29"/>
      <c r="D30" s="29"/>
      <c r="E30" s="29"/>
      <c r="F30" s="48"/>
      <c r="G30" s="48"/>
    </row>
    <row r="31" spans="1:7" s="9" customFormat="1" ht="51.75" customHeight="1" x14ac:dyDescent="0.2">
      <c r="A31" s="38" t="s">
        <v>39</v>
      </c>
      <c r="B31" s="29">
        <v>30407000</v>
      </c>
      <c r="C31" s="29">
        <v>20271200</v>
      </c>
      <c r="D31" s="29">
        <v>20271200</v>
      </c>
      <c r="E31" s="29"/>
      <c r="F31" s="48">
        <f t="shared" si="3"/>
        <v>66.666228171144809</v>
      </c>
      <c r="G31" s="48">
        <f t="shared" si="1"/>
        <v>100</v>
      </c>
    </row>
    <row r="32" spans="1:7" s="9" customFormat="1" ht="35.25" customHeight="1" x14ac:dyDescent="0.2">
      <c r="A32" s="37" t="s">
        <v>47</v>
      </c>
      <c r="B32" s="30">
        <f>B33</f>
        <v>92017</v>
      </c>
      <c r="C32" s="30">
        <f>C33</f>
        <v>92017</v>
      </c>
      <c r="D32" s="30">
        <f>D33</f>
        <v>92017</v>
      </c>
      <c r="E32" s="30"/>
      <c r="F32" s="50">
        <f t="shared" si="3"/>
        <v>100</v>
      </c>
      <c r="G32" s="50">
        <f t="shared" si="1"/>
        <v>100</v>
      </c>
    </row>
    <row r="33" spans="1:10" s="9" customFormat="1" ht="15.75" customHeight="1" x14ac:dyDescent="0.25">
      <c r="A33" s="43" t="s">
        <v>48</v>
      </c>
      <c r="B33" s="29">
        <v>92017</v>
      </c>
      <c r="C33" s="29">
        <v>92017</v>
      </c>
      <c r="D33" s="29">
        <v>92017</v>
      </c>
      <c r="E33" s="29"/>
      <c r="F33" s="48">
        <f t="shared" si="3"/>
        <v>100</v>
      </c>
      <c r="G33" s="48">
        <f t="shared" si="1"/>
        <v>100</v>
      </c>
    </row>
    <row r="34" spans="1:10" s="9" customFormat="1" ht="33.75" customHeight="1" x14ac:dyDescent="0.2">
      <c r="A34" s="37" t="s">
        <v>42</v>
      </c>
      <c r="B34" s="30">
        <f>B35+B36+B37</f>
        <v>19379102</v>
      </c>
      <c r="C34" s="30">
        <f t="shared" ref="C34:D34" si="4">C35+C36+C37</f>
        <v>8936741</v>
      </c>
      <c r="D34" s="30">
        <f t="shared" si="4"/>
        <v>7472908.3600000003</v>
      </c>
      <c r="E34" s="30">
        <f>E35+E36+E37</f>
        <v>-1463832.64</v>
      </c>
      <c r="F34" s="50">
        <f>D34/B34*100</f>
        <v>38.561685469223498</v>
      </c>
      <c r="G34" s="50">
        <f t="shared" si="1"/>
        <v>83.620061944281474</v>
      </c>
      <c r="I34" s="28"/>
    </row>
    <row r="35" spans="1:10" s="9" customFormat="1" ht="51" customHeight="1" x14ac:dyDescent="0.2">
      <c r="A35" s="38" t="s">
        <v>24</v>
      </c>
      <c r="B35" s="29">
        <v>8953164</v>
      </c>
      <c r="C35" s="29">
        <v>4081659</v>
      </c>
      <c r="D35" s="29">
        <v>4081659</v>
      </c>
      <c r="E35" s="29"/>
      <c r="F35" s="48">
        <f t="shared" si="3"/>
        <v>45.589011884513674</v>
      </c>
      <c r="G35" s="48">
        <f t="shared" si="1"/>
        <v>100</v>
      </c>
    </row>
    <row r="36" spans="1:10" s="9" customFormat="1" ht="18.75" customHeight="1" x14ac:dyDescent="0.2">
      <c r="A36" s="38" t="s">
        <v>25</v>
      </c>
      <c r="B36" s="29">
        <v>7252674</v>
      </c>
      <c r="C36" s="29">
        <v>3319633</v>
      </c>
      <c r="D36" s="29">
        <v>2981408.66</v>
      </c>
      <c r="E36" s="29">
        <f t="shared" ref="E36:E37" si="5">D36-C36</f>
        <v>-338224.33999999985</v>
      </c>
      <c r="F36" s="48">
        <f t="shared" si="3"/>
        <v>41.107716409147855</v>
      </c>
      <c r="G36" s="48">
        <f t="shared" si="1"/>
        <v>89.811393608871825</v>
      </c>
    </row>
    <row r="37" spans="1:10" s="9" customFormat="1" ht="108.75" customHeight="1" x14ac:dyDescent="0.2">
      <c r="A37" s="38" t="s">
        <v>44</v>
      </c>
      <c r="B37" s="29">
        <v>3173264</v>
      </c>
      <c r="C37" s="29">
        <v>1535449</v>
      </c>
      <c r="D37" s="29">
        <v>409840.7</v>
      </c>
      <c r="E37" s="29">
        <f t="shared" si="5"/>
        <v>-1125608.3</v>
      </c>
      <c r="F37" s="48">
        <f t="shared" si="3"/>
        <v>12.915430295115693</v>
      </c>
      <c r="G37" s="48">
        <f t="shared" si="1"/>
        <v>26.691912268007599</v>
      </c>
    </row>
    <row r="38" spans="1:10" s="45" customFormat="1" ht="17.25" customHeight="1" x14ac:dyDescent="0.2">
      <c r="A38" s="44" t="s">
        <v>12</v>
      </c>
      <c r="B38" s="30">
        <f>B21+B22</f>
        <v>5540195312</v>
      </c>
      <c r="C38" s="30">
        <f>C21+C22</f>
        <v>2033400157</v>
      </c>
      <c r="D38" s="30">
        <f>D21+D22</f>
        <v>2006941456.6599998</v>
      </c>
      <c r="E38" s="30">
        <f>D38-C38</f>
        <v>-26458700.340000153</v>
      </c>
      <c r="F38" s="50">
        <f t="shared" si="3"/>
        <v>36.225102972687395</v>
      </c>
      <c r="G38" s="50">
        <f t="shared" si="1"/>
        <v>98.698795205217436</v>
      </c>
    </row>
    <row r="39" spans="1:10" s="9" customFormat="1" ht="18" customHeight="1" x14ac:dyDescent="0.2">
      <c r="A39" s="46" t="s">
        <v>13</v>
      </c>
      <c r="B39" s="29"/>
      <c r="C39" s="29"/>
      <c r="D39" s="29"/>
      <c r="E39" s="29"/>
      <c r="F39" s="48"/>
      <c r="G39" s="48"/>
    </row>
    <row r="40" spans="1:10" s="5" customFormat="1" ht="19.5" customHeight="1" x14ac:dyDescent="0.2">
      <c r="A40" s="33" t="s">
        <v>6</v>
      </c>
      <c r="B40" s="29">
        <v>863000</v>
      </c>
      <c r="C40" s="29">
        <v>279900</v>
      </c>
      <c r="D40" s="29">
        <v>486433.59</v>
      </c>
      <c r="E40" s="29">
        <f>D40-C40</f>
        <v>206533.59000000003</v>
      </c>
      <c r="F40" s="48">
        <f>D40/B40*100</f>
        <v>56.365421784472773</v>
      </c>
      <c r="G40" s="48" t="s">
        <v>59</v>
      </c>
    </row>
    <row r="41" spans="1:10" s="5" customFormat="1" ht="66.75" customHeight="1" x14ac:dyDescent="0.2">
      <c r="A41" s="41" t="s">
        <v>29</v>
      </c>
      <c r="B41" s="29"/>
      <c r="C41" s="29"/>
      <c r="D41" s="29">
        <v>176945.32</v>
      </c>
      <c r="E41" s="29">
        <f>D41-C41</f>
        <v>176945.32</v>
      </c>
      <c r="F41" s="48"/>
      <c r="G41" s="48"/>
    </row>
    <row r="42" spans="1:10" s="1" customFormat="1" ht="50.25" customHeight="1" x14ac:dyDescent="0.2">
      <c r="A42" s="33" t="s">
        <v>27</v>
      </c>
      <c r="B42" s="29">
        <v>36</v>
      </c>
      <c r="C42" s="29"/>
      <c r="D42" s="29"/>
      <c r="E42" s="29"/>
      <c r="F42" s="48"/>
      <c r="G42" s="48"/>
    </row>
    <row r="43" spans="1:10" s="1" customFormat="1" ht="67.5" customHeight="1" x14ac:dyDescent="0.2">
      <c r="A43" s="33" t="s">
        <v>28</v>
      </c>
      <c r="B43" s="29">
        <v>282000</v>
      </c>
      <c r="C43" s="29">
        <v>70500</v>
      </c>
      <c r="D43" s="29">
        <v>77429.52</v>
      </c>
      <c r="E43" s="29">
        <f t="shared" ref="E43:E49" si="6">D43-C43</f>
        <v>6929.5200000000041</v>
      </c>
      <c r="F43" s="48">
        <f t="shared" ref="F43:F49" si="7">D43/B43*100</f>
        <v>27.457276595744684</v>
      </c>
      <c r="G43" s="48">
        <f t="shared" si="1"/>
        <v>109.82910638297874</v>
      </c>
      <c r="J43" s="5"/>
    </row>
    <row r="44" spans="1:10" s="1" customFormat="1" ht="35.25" customHeight="1" x14ac:dyDescent="0.2">
      <c r="A44" s="33" t="s">
        <v>30</v>
      </c>
      <c r="B44" s="29"/>
      <c r="C44" s="29"/>
      <c r="D44" s="29">
        <v>4957409.09</v>
      </c>
      <c r="E44" s="29">
        <f t="shared" si="6"/>
        <v>4957409.09</v>
      </c>
      <c r="F44" s="48"/>
      <c r="G44" s="48"/>
    </row>
    <row r="45" spans="1:10" s="1" customFormat="1" ht="51" customHeight="1" x14ac:dyDescent="0.2">
      <c r="A45" s="33" t="s">
        <v>43</v>
      </c>
      <c r="B45" s="29">
        <v>17000000</v>
      </c>
      <c r="C45" s="29"/>
      <c r="D45" s="51"/>
      <c r="E45" s="29"/>
      <c r="F45" s="48"/>
      <c r="G45" s="48"/>
    </row>
    <row r="46" spans="1:10" s="1" customFormat="1" ht="17.25" customHeight="1" x14ac:dyDescent="0.2">
      <c r="A46" s="33" t="s">
        <v>31</v>
      </c>
      <c r="B46" s="29">
        <v>700000</v>
      </c>
      <c r="C46" s="29"/>
      <c r="D46" s="29">
        <v>64275</v>
      </c>
      <c r="E46" s="29">
        <f t="shared" si="6"/>
        <v>64275</v>
      </c>
      <c r="F46" s="48">
        <f t="shared" si="7"/>
        <v>9.1821428571428569</v>
      </c>
      <c r="G46" s="48"/>
    </row>
    <row r="47" spans="1:10" s="42" customFormat="1" ht="17.45" customHeight="1" x14ac:dyDescent="0.2">
      <c r="A47" s="40" t="s">
        <v>60</v>
      </c>
      <c r="B47" s="30">
        <f>SUM(B40:B46)</f>
        <v>18845036</v>
      </c>
      <c r="C47" s="30">
        <f>SUM(C40:C46)</f>
        <v>350400</v>
      </c>
      <c r="D47" s="30">
        <f>SUM(D40:D46)</f>
        <v>5762492.5199999996</v>
      </c>
      <c r="E47" s="30">
        <f t="shared" si="6"/>
        <v>5412092.5199999996</v>
      </c>
      <c r="F47" s="50">
        <f t="shared" si="7"/>
        <v>30.578304652747807</v>
      </c>
      <c r="G47" s="50" t="s">
        <v>58</v>
      </c>
    </row>
    <row r="48" spans="1:10" s="10" customFormat="1" ht="17.45" customHeight="1" x14ac:dyDescent="0.2">
      <c r="A48" s="36" t="s">
        <v>23</v>
      </c>
      <c r="B48" s="30">
        <f>B49+B50</f>
        <v>16992344</v>
      </c>
      <c r="C48" s="30">
        <f>C49+C50</f>
        <v>16992344</v>
      </c>
      <c r="D48" s="30">
        <f>D49+D50</f>
        <v>7915171.5300000003</v>
      </c>
      <c r="E48" s="30">
        <f t="shared" si="6"/>
        <v>-9077172.4699999988</v>
      </c>
      <c r="F48" s="50">
        <f t="shared" si="7"/>
        <v>46.580810334348222</v>
      </c>
      <c r="G48" s="50">
        <f t="shared" si="1"/>
        <v>46.580810334348222</v>
      </c>
    </row>
    <row r="49" spans="1:12" s="10" customFormat="1" ht="86.25" customHeight="1" x14ac:dyDescent="0.2">
      <c r="A49" s="41" t="s">
        <v>49</v>
      </c>
      <c r="B49" s="29">
        <v>10152800</v>
      </c>
      <c r="C49" s="29">
        <v>10152800</v>
      </c>
      <c r="D49" s="30">
        <v>1075627.53</v>
      </c>
      <c r="E49" s="29">
        <f t="shared" si="6"/>
        <v>-9077172.4700000007</v>
      </c>
      <c r="F49" s="48">
        <f t="shared" si="7"/>
        <v>10.594392975336852</v>
      </c>
      <c r="G49" s="48">
        <f t="shared" ref="G49" si="8">D49/C49*100</f>
        <v>10.594392975336852</v>
      </c>
    </row>
    <row r="50" spans="1:12" s="10" customFormat="1" ht="51.75" customHeight="1" x14ac:dyDescent="0.2">
      <c r="A50" s="41" t="s">
        <v>50</v>
      </c>
      <c r="B50" s="29">
        <v>6839544</v>
      </c>
      <c r="C50" s="29">
        <v>6839544</v>
      </c>
      <c r="D50" s="29">
        <v>6839544</v>
      </c>
      <c r="E50" s="30"/>
      <c r="F50" s="48">
        <f t="shared" ref="F50:F51" si="9">D50/B50*100</f>
        <v>100</v>
      </c>
      <c r="G50" s="48">
        <f t="shared" si="1"/>
        <v>100</v>
      </c>
    </row>
    <row r="51" spans="1:12" s="10" customFormat="1" ht="17.45" customHeight="1" x14ac:dyDescent="0.2">
      <c r="A51" s="46" t="s">
        <v>32</v>
      </c>
      <c r="B51" s="30">
        <f>B47+B48</f>
        <v>35837380</v>
      </c>
      <c r="C51" s="30">
        <f>C47+C48</f>
        <v>17342744</v>
      </c>
      <c r="D51" s="30">
        <f>D47+D48</f>
        <v>13677664.050000001</v>
      </c>
      <c r="E51" s="30">
        <f t="shared" ref="E51:E52" si="10">D51-C51</f>
        <v>-3665079.9499999993</v>
      </c>
      <c r="F51" s="50">
        <f t="shared" si="9"/>
        <v>38.165915170138</v>
      </c>
      <c r="G51" s="50">
        <f t="shared" si="1"/>
        <v>78.866781692677932</v>
      </c>
    </row>
    <row r="52" spans="1:12" s="45" customFormat="1" ht="18" customHeight="1" x14ac:dyDescent="0.2">
      <c r="A52" s="47" t="s">
        <v>14</v>
      </c>
      <c r="B52" s="30">
        <f>B38+B51</f>
        <v>5576032692</v>
      </c>
      <c r="C52" s="30">
        <f>C38+C51</f>
        <v>2050742901</v>
      </c>
      <c r="D52" s="30">
        <f>D38+D51</f>
        <v>2020619120.7099998</v>
      </c>
      <c r="E52" s="30">
        <f t="shared" si="10"/>
        <v>-30123780.2900002</v>
      </c>
      <c r="F52" s="50">
        <f t="shared" si="3"/>
        <v>36.237576648519401</v>
      </c>
      <c r="G52" s="50">
        <f t="shared" si="1"/>
        <v>98.531079626055956</v>
      </c>
    </row>
    <row r="53" spans="1:12" ht="14.25" x14ac:dyDescent="0.2">
      <c r="F53" s="7"/>
      <c r="G53" s="8"/>
      <c r="L53" s="10"/>
    </row>
    <row r="54" spans="1:12" ht="14.25" x14ac:dyDescent="0.2">
      <c r="A54" s="2"/>
      <c r="B54" s="6"/>
      <c r="C54" s="6"/>
      <c r="D54" s="6"/>
      <c r="F54" s="7"/>
      <c r="G54" s="8"/>
    </row>
    <row r="55" spans="1:12" x14ac:dyDescent="0.2">
      <c r="B55" s="3"/>
      <c r="C55" s="3"/>
    </row>
    <row r="56" spans="1:12" x14ac:dyDescent="0.2">
      <c r="B56" s="3"/>
      <c r="C56" s="3"/>
      <c r="F56" s="3"/>
      <c r="G56" s="3"/>
    </row>
  </sheetData>
  <mergeCells count="1">
    <mergeCell ref="A1:G1"/>
  </mergeCells>
  <phoneticPr fontId="1" type="noConversion"/>
  <pageMargins left="0.70866141732283472" right="0.59055118110236227" top="0.39370078740157483" bottom="0.19685039370078741" header="0.19685039370078741" footer="0.19685039370078741"/>
  <pageSetup paperSize="9" scale="51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Укр</vt:lpstr>
      <vt:lpstr>Лист1</vt:lpstr>
      <vt:lpstr>Укр!Область_печати</vt:lpstr>
    </vt:vector>
  </TitlesOfParts>
  <Company>GorFo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2025-05-01T10:25:45Z</cp:lastPrinted>
  <dcterms:created xsi:type="dcterms:W3CDTF">2004-07-02T06:40:36Z</dcterms:created>
  <dcterms:modified xsi:type="dcterms:W3CDTF">2025-05-01T11:10:42Z</dcterms:modified>
</cp:coreProperties>
</file>