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D6F2A05E-89A7-49FF-958B-F334D7115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Укр!$A$1:$G$44</definedName>
  </definedNames>
  <calcPr calcId="181029"/>
</workbook>
</file>

<file path=xl/calcChain.xml><?xml version="1.0" encoding="utf-8"?>
<calcChain xmlns="http://schemas.openxmlformats.org/spreadsheetml/2006/main">
  <c r="G36" i="2" l="1"/>
  <c r="F36" i="2"/>
  <c r="D31" i="2"/>
  <c r="C31" i="2"/>
  <c r="B31" i="2"/>
  <c r="F31" i="2" s="1"/>
  <c r="D26" i="2"/>
  <c r="C26" i="2"/>
  <c r="B26" i="2"/>
  <c r="D23" i="2"/>
  <c r="C23" i="2"/>
  <c r="B23" i="2"/>
  <c r="G30" i="2"/>
  <c r="F30" i="2"/>
  <c r="G28" i="2"/>
  <c r="F28" i="2"/>
  <c r="G20" i="2"/>
  <c r="F15" i="2"/>
  <c r="F20" i="2"/>
  <c r="F19" i="2"/>
  <c r="E10" i="2"/>
  <c r="G6" i="2"/>
  <c r="F6" i="2"/>
  <c r="D43" i="2"/>
  <c r="G16" i="2"/>
  <c r="F16" i="2"/>
  <c r="G12" i="2"/>
  <c r="G14" i="2"/>
  <c r="E20" i="2"/>
  <c r="E19" i="2"/>
  <c r="E33" i="2"/>
  <c r="E31" i="2" s="1"/>
  <c r="G17" i="2"/>
  <c r="G18" i="2"/>
  <c r="G19" i="2"/>
  <c r="G25" i="2"/>
  <c r="G27" i="2"/>
  <c r="F25" i="2"/>
  <c r="F27" i="2"/>
  <c r="F32" i="2"/>
  <c r="F33" i="2"/>
  <c r="F39" i="2"/>
  <c r="G32" i="2"/>
  <c r="G33" i="2"/>
  <c r="C9" i="2"/>
  <c r="C8" i="2" s="1"/>
  <c r="C21" i="2" s="1"/>
  <c r="E16" i="2"/>
  <c r="D9" i="2"/>
  <c r="D8" i="2" s="1"/>
  <c r="D21" i="2" s="1"/>
  <c r="F18" i="2"/>
  <c r="F13" i="2"/>
  <c r="F12" i="2"/>
  <c r="B9" i="2"/>
  <c r="B8" i="2" s="1"/>
  <c r="B21" i="2" s="1"/>
  <c r="C43" i="2"/>
  <c r="E12" i="2"/>
  <c r="B43" i="2"/>
  <c r="F11" i="2"/>
  <c r="F14" i="2"/>
  <c r="F17" i="2"/>
  <c r="G11" i="2"/>
  <c r="G7" i="2"/>
  <c r="E40" i="2"/>
  <c r="E39" i="2"/>
  <c r="F7" i="2"/>
  <c r="E37" i="2"/>
  <c r="E36" i="2"/>
  <c r="E6" i="2"/>
  <c r="E7" i="2"/>
  <c r="E11" i="2"/>
  <c r="E13" i="2"/>
  <c r="E14" i="2"/>
  <c r="E15" i="2"/>
  <c r="E17" i="2"/>
  <c r="E18" i="2"/>
  <c r="E5" i="2"/>
  <c r="F5" i="2"/>
  <c r="G5" i="2"/>
  <c r="G10" i="2"/>
  <c r="F10" i="2"/>
  <c r="D22" i="2" l="1"/>
  <c r="G31" i="2"/>
  <c r="G23" i="2"/>
  <c r="F26" i="2"/>
  <c r="B22" i="2"/>
  <c r="G26" i="2"/>
  <c r="C22" i="2"/>
  <c r="E22" i="2" s="1"/>
  <c r="F43" i="2"/>
  <c r="F23" i="2"/>
  <c r="E43" i="2"/>
  <c r="F21" i="2"/>
  <c r="G21" i="2"/>
  <c r="F22" i="2"/>
  <c r="B34" i="2"/>
  <c r="B44" i="2" s="1"/>
  <c r="F9" i="2"/>
  <c r="F8" i="2"/>
  <c r="G8" i="2"/>
  <c r="E8" i="2"/>
  <c r="E21" i="2" s="1"/>
  <c r="E9" i="2"/>
  <c r="G9" i="2"/>
  <c r="G22" i="2" l="1"/>
  <c r="C34" i="2"/>
  <c r="C44" i="2" s="1"/>
  <c r="D34" i="2"/>
  <c r="D44" i="2" s="1"/>
  <c r="F34" i="2" l="1"/>
  <c r="G34" i="2"/>
  <c r="E34" i="2"/>
  <c r="E44" i="2" s="1"/>
  <c r="G44" i="2"/>
  <c r="F44" i="2" l="1"/>
</calcChain>
</file>

<file path=xl/sharedStrings.xml><?xml version="1.0" encoding="utf-8"?>
<sst xmlns="http://schemas.openxmlformats.org/spreadsheetml/2006/main" count="52" uniqueCount="52">
  <si>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</si>
  <si>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</si>
  <si>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</si>
  <si>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</si>
  <si>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</si>
  <si>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</si>
  <si>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</si>
  <si>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</si>
  <si>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</si>
  <si>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</si>
  <si>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</si>
  <si>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</si>
  <si>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</si>
  <si>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</si>
  <si>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</si>
  <si>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</si>
  <si>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</si>
  <si>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</si>
  <si>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</si>
  <si>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</si>
  <si>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</si>
  <si>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</si>
  <si>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</si>
  <si>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</si>
  <si>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</si>
  <si>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</si>
  <si>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</si>
  <si>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</si>
  <si>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</si>
  <si>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</si>
  <si>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</si>
  <si>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</si>
  <si>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</si>
  <si>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</si>
  <si>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</si>
  <si>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літакобудування</t>
  </si>
  <si>
    <t>Затверджено на рік з урахуванням змін,  грн.</t>
  </si>
  <si>
    <t>Відхилення (+/- )                   грн</t>
  </si>
  <si>
    <t>Надійшло                                     з 01 січня по 31 січня                         грн.</t>
  </si>
  <si>
    <t>Надходження від орендної плати за користування єдиним майновим комплексом та іншим державним майном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</si>
  <si>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</si>
  <si>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</si>
  <si>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</si>
  <si>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державного бюджету місцевим бюджетам</t>
  </si>
  <si>
    <t>Субвенції з державного бюджету місцевим бюджетам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</si>
  <si>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</si>
  <si>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  </t>
  </si>
  <si>
    <t>в 29,8 р.б.</t>
  </si>
  <si>
    <t>в 5,2р.б.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</si>
  <si>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2025 року (без власних надходжень бюджетних установ)</t>
  </si>
  <si>
    <t>План                                        на січень                                                 з урахуванням змін,               грн.</t>
  </si>
  <si>
    <t>в 3,6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</si>
</sst>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#,##0.00\ _₽"/>
  </numFmts>
  <fonts count="25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333333"/>
      <name val="Times New Roman"/>
      <family val="1"/>
      <charset val="204"/>
    </font>
    <font>
      <sz val="13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vertical="top"/>
    </xf>
    <xf numFmtId="167" fontId="17" fillId="0" borderId="1" xfId="0" applyNumberFormat="1" applyFont="1" applyBorder="1" applyAlignment="1">
      <alignment vertical="top"/>
    </xf>
    <xf numFmtId="167" fontId="18" fillId="0" borderId="1" xfId="0" applyNumberFormat="1" applyFont="1" applyBorder="1" applyAlignment="1">
      <alignment vertical="top"/>
    </xf>
    <xf numFmtId="167" fontId="13" fillId="0" borderId="1" xfId="0" applyNumberFormat="1" applyFont="1" applyBorder="1" applyAlignment="1">
      <alignment vertical="top"/>
    </xf>
    <xf numFmtId="164" fontId="16" fillId="0" borderId="1" xfId="0" applyNumberFormat="1" applyFont="1" applyBorder="1" applyAlignment="1">
      <alignment vertical="top"/>
    </xf>
    <xf numFmtId="2" fontId="16" fillId="0" borderId="1" xfId="0" applyNumberFormat="1" applyFont="1" applyBorder="1" applyAlignment="1">
      <alignment vertical="top"/>
    </xf>
    <xf numFmtId="164" fontId="17" fillId="0" borderId="1" xfId="0" applyNumberFormat="1" applyFont="1" applyBorder="1" applyAlignment="1">
      <alignment vertical="top"/>
    </xf>
    <xf numFmtId="164" fontId="18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9" fontId="20" fillId="0" borderId="1" xfId="1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="86" zoomScaleNormal="86" zoomScaleSheetLayoutView="100" workbookViewId="0">
      <selection sqref="A1:G1"/>
    </sheetView>
  </sheetViews>
  <sheetFormatPr defaultRowHeight="12.75" x14ac:dyDescent="0.2"/>
  <cols>
    <col min="1" max="1" width="57.140625" customWidth="1"/>
    <col min="2" max="2" width="23.42578125" customWidth="1"/>
    <col min="3" max="3" width="22" customWidth="1"/>
    <col min="4" max="4" width="21.85546875" style="3" customWidth="1"/>
    <col min="5" max="5" width="19.28515625" style="3" customWidth="1"/>
    <col min="6" max="6" width="13.7109375" customWidth="1"/>
    <col min="7" max="7" width="12.7109375" customWidth="1"/>
  </cols>
  <sheetData>
    <row r="1" spans="1:7" ht="35.25" customHeight="1" x14ac:dyDescent="0.2">
      <c r="A1" s="45" t="s">
        <v>49</v>
      </c>
      <c r="B1" s="45"/>
      <c r="C1" s="45"/>
      <c r="D1" s="45"/>
      <c r="E1" s="45"/>
      <c r="F1" s="45"/>
      <c r="G1" s="45"/>
    </row>
    <row r="2" spans="1:7" s="9" customFormat="1" ht="94.5" customHeight="1" x14ac:dyDescent="0.2">
      <c r="A2" s="19" t="s">
        <v>0</v>
      </c>
      <c r="B2" s="20" t="s">
        <v>36</v>
      </c>
      <c r="C2" s="21" t="s">
        <v>50</v>
      </c>
      <c r="D2" s="22" t="s">
        <v>38</v>
      </c>
      <c r="E2" s="22" t="s">
        <v>37</v>
      </c>
      <c r="F2" s="20" t="s">
        <v>17</v>
      </c>
      <c r="G2" s="20" t="s">
        <v>18</v>
      </c>
    </row>
    <row r="3" spans="1:7" s="9" customFormat="1" ht="49.5" hidden="1" customHeight="1" x14ac:dyDescent="0.2">
      <c r="A3" s="11"/>
      <c r="B3" s="13"/>
      <c r="C3" s="14"/>
      <c r="D3" s="12"/>
      <c r="E3" s="12"/>
      <c r="F3" s="15"/>
      <c r="G3" s="15"/>
    </row>
    <row r="4" spans="1:7" s="9" customFormat="1" ht="18.75" customHeight="1" x14ac:dyDescent="0.2">
      <c r="A4" s="18" t="s">
        <v>1</v>
      </c>
      <c r="B4" s="16"/>
      <c r="C4" s="12"/>
      <c r="D4" s="17"/>
      <c r="E4" s="17"/>
      <c r="F4" s="17"/>
      <c r="G4" s="12"/>
    </row>
    <row r="5" spans="1:7" s="9" customFormat="1" ht="20.25" customHeight="1" x14ac:dyDescent="0.2">
      <c r="A5" s="31" t="s">
        <v>2</v>
      </c>
      <c r="B5" s="23">
        <v>2584500000</v>
      </c>
      <c r="C5" s="23">
        <v>192135000</v>
      </c>
      <c r="D5" s="23">
        <v>183262897.05000001</v>
      </c>
      <c r="E5" s="23">
        <f>D5-C5</f>
        <v>-8872102.9499999881</v>
      </c>
      <c r="F5" s="27">
        <f>D5/B5*100</f>
        <v>7.0908453105049336</v>
      </c>
      <c r="G5" s="27">
        <f>D5/C5*100</f>
        <v>95.382359825122961</v>
      </c>
    </row>
    <row r="6" spans="1:7" s="9" customFormat="1" ht="19.5" customHeight="1" x14ac:dyDescent="0.2">
      <c r="A6" s="31" t="s">
        <v>26</v>
      </c>
      <c r="B6" s="23">
        <v>3000000</v>
      </c>
      <c r="C6" s="23">
        <v>65000</v>
      </c>
      <c r="D6" s="23">
        <v>340</v>
      </c>
      <c r="E6" s="23">
        <f t="shared" ref="E6:E22" si="0">D6-C6</f>
        <v>-64660</v>
      </c>
      <c r="F6" s="28">
        <f>D6/B6*100</f>
        <v>1.1333333333333332E-2</v>
      </c>
      <c r="G6" s="27">
        <f>D6/C6*100</f>
        <v>0.52307692307692311</v>
      </c>
    </row>
    <row r="7" spans="1:7" s="9" customFormat="1" ht="18.75" x14ac:dyDescent="0.2">
      <c r="A7" s="32" t="s">
        <v>20</v>
      </c>
      <c r="B7" s="23">
        <v>526280000</v>
      </c>
      <c r="C7" s="23">
        <v>43385000</v>
      </c>
      <c r="D7" s="23">
        <v>39791781.700000003</v>
      </c>
      <c r="E7" s="23">
        <f t="shared" si="0"/>
        <v>-3593218.299999997</v>
      </c>
      <c r="F7" s="27">
        <f t="shared" ref="F7:F16" si="1">D7/B7*100</f>
        <v>7.5609526677814092</v>
      </c>
      <c r="G7" s="27">
        <f t="shared" ref="G7:G44" si="2">D7/C7*100</f>
        <v>91.717832661057969</v>
      </c>
    </row>
    <row r="8" spans="1:7" s="9" customFormat="1" ht="18" customHeight="1" x14ac:dyDescent="0.2">
      <c r="A8" s="33" t="s">
        <v>15</v>
      </c>
      <c r="B8" s="24">
        <f>B9+B13+B14</f>
        <v>1272370000</v>
      </c>
      <c r="C8" s="24">
        <f>C9+C13+C14</f>
        <v>124298000</v>
      </c>
      <c r="D8" s="24">
        <f>D9+D13+D14</f>
        <v>132994178.63999999</v>
      </c>
      <c r="E8" s="24">
        <f t="shared" si="0"/>
        <v>8696178.6399999857</v>
      </c>
      <c r="F8" s="29">
        <f t="shared" si="1"/>
        <v>10.452476766978158</v>
      </c>
      <c r="G8" s="29">
        <f t="shared" si="2"/>
        <v>106.99623376080065</v>
      </c>
    </row>
    <row r="9" spans="1:7" s="4" customFormat="1" ht="16.5" customHeight="1" x14ac:dyDescent="0.2">
      <c r="A9" s="34" t="s">
        <v>3</v>
      </c>
      <c r="B9" s="23">
        <f>SUM(B10:B12)</f>
        <v>486000000</v>
      </c>
      <c r="C9" s="23">
        <f>SUM(C10:C12)</f>
        <v>42461500</v>
      </c>
      <c r="D9" s="23">
        <f>SUM(D10:D12)</f>
        <v>49523243.649999991</v>
      </c>
      <c r="E9" s="23">
        <f t="shared" si="0"/>
        <v>7061743.6499999911</v>
      </c>
      <c r="F9" s="27">
        <f t="shared" si="1"/>
        <v>10.189967829218105</v>
      </c>
      <c r="G9" s="27">
        <f t="shared" si="2"/>
        <v>116.63093308055529</v>
      </c>
    </row>
    <row r="10" spans="1:7" s="4" customFormat="1" ht="32.25" customHeight="1" x14ac:dyDescent="0.2">
      <c r="A10" s="35" t="s">
        <v>16</v>
      </c>
      <c r="B10" s="25">
        <v>81158000</v>
      </c>
      <c r="C10" s="25">
        <v>12666500</v>
      </c>
      <c r="D10" s="25">
        <v>11623035.66</v>
      </c>
      <c r="E10" s="26">
        <f>D10-C10</f>
        <v>-1043464.3399999999</v>
      </c>
      <c r="F10" s="30">
        <f>D10/B10*100</f>
        <v>14.321490992878088</v>
      </c>
      <c r="G10" s="30">
        <f t="shared" si="2"/>
        <v>91.76201523704259</v>
      </c>
    </row>
    <row r="11" spans="1:7" s="4" customFormat="1" ht="18" customHeight="1" x14ac:dyDescent="0.2">
      <c r="A11" s="35" t="s">
        <v>4</v>
      </c>
      <c r="B11" s="25">
        <v>402672000</v>
      </c>
      <c r="C11" s="25">
        <v>29630000</v>
      </c>
      <c r="D11" s="25">
        <v>37799753.579999998</v>
      </c>
      <c r="E11" s="25">
        <f t="shared" si="0"/>
        <v>8169753.5799999982</v>
      </c>
      <c r="F11" s="30">
        <f t="shared" si="1"/>
        <v>9.3872316873286437</v>
      </c>
      <c r="G11" s="30">
        <f t="shared" si="2"/>
        <v>127.57257367532905</v>
      </c>
    </row>
    <row r="12" spans="1:7" s="4" customFormat="1" ht="17.45" customHeight="1" x14ac:dyDescent="0.2">
      <c r="A12" s="35" t="s">
        <v>5</v>
      </c>
      <c r="B12" s="25">
        <v>2170000</v>
      </c>
      <c r="C12" s="25">
        <v>165000</v>
      </c>
      <c r="D12" s="25">
        <v>100454.41</v>
      </c>
      <c r="E12" s="25">
        <f t="shared" si="0"/>
        <v>-64545.59</v>
      </c>
      <c r="F12" s="30">
        <f t="shared" si="1"/>
        <v>4.6292354838709677</v>
      </c>
      <c r="G12" s="30">
        <f t="shared" si="2"/>
        <v>60.881460606060614</v>
      </c>
    </row>
    <row r="13" spans="1:7" s="4" customFormat="1" ht="17.25" customHeight="1" x14ac:dyDescent="0.2">
      <c r="A13" s="35" t="s">
        <v>21</v>
      </c>
      <c r="B13" s="25">
        <v>1370000</v>
      </c>
      <c r="C13" s="25">
        <v>36500</v>
      </c>
      <c r="D13" s="25">
        <v>188787.62</v>
      </c>
      <c r="E13" s="25">
        <f t="shared" si="0"/>
        <v>152287.62</v>
      </c>
      <c r="F13" s="30">
        <f t="shared" si="1"/>
        <v>13.780118248175183</v>
      </c>
      <c r="G13" s="30" t="s">
        <v>48</v>
      </c>
    </row>
    <row r="14" spans="1:7" s="4" customFormat="1" ht="18" customHeight="1" x14ac:dyDescent="0.2">
      <c r="A14" s="35" t="s">
        <v>22</v>
      </c>
      <c r="B14" s="25">
        <v>785000000</v>
      </c>
      <c r="C14" s="25">
        <v>81800000</v>
      </c>
      <c r="D14" s="25">
        <v>83282147.370000005</v>
      </c>
      <c r="E14" s="25">
        <f t="shared" si="0"/>
        <v>1482147.3700000048</v>
      </c>
      <c r="F14" s="30">
        <f t="shared" si="1"/>
        <v>10.6091907477707</v>
      </c>
      <c r="G14" s="30">
        <f t="shared" si="2"/>
        <v>101.81191610024452</v>
      </c>
    </row>
    <row r="15" spans="1:7" s="9" customFormat="1" ht="19.5" customHeight="1" x14ac:dyDescent="0.2">
      <c r="A15" s="32" t="s">
        <v>7</v>
      </c>
      <c r="B15" s="23">
        <v>3200000</v>
      </c>
      <c r="C15" s="23">
        <v>260000</v>
      </c>
      <c r="D15" s="23">
        <v>940429.52</v>
      </c>
      <c r="E15" s="23">
        <f t="shared" si="0"/>
        <v>680429.52</v>
      </c>
      <c r="F15" s="27">
        <f>D15/B15*100</f>
        <v>29.388422500000001</v>
      </c>
      <c r="G15" s="30" t="s">
        <v>51</v>
      </c>
    </row>
    <row r="16" spans="1:7" s="9" customFormat="1" ht="66.75" customHeight="1" x14ac:dyDescent="0.2">
      <c r="A16" s="32" t="s">
        <v>33</v>
      </c>
      <c r="B16" s="23">
        <v>1900000</v>
      </c>
      <c r="C16" s="23">
        <v>120000</v>
      </c>
      <c r="D16" s="23">
        <v>88655.15</v>
      </c>
      <c r="E16" s="23">
        <f t="shared" si="0"/>
        <v>-31344.850000000006</v>
      </c>
      <c r="F16" s="27">
        <f t="shared" si="1"/>
        <v>4.666060526315789</v>
      </c>
      <c r="G16" s="27">
        <f t="shared" si="2"/>
        <v>73.87929166666666</v>
      </c>
    </row>
    <row r="17" spans="1:7" s="9" customFormat="1" ht="18" customHeight="1" x14ac:dyDescent="0.2">
      <c r="A17" s="32" t="s">
        <v>19</v>
      </c>
      <c r="B17" s="23">
        <v>34920000</v>
      </c>
      <c r="C17" s="23">
        <v>2491000</v>
      </c>
      <c r="D17" s="23">
        <v>1732221.07</v>
      </c>
      <c r="E17" s="23">
        <f t="shared" si="0"/>
        <v>-758778.92999999993</v>
      </c>
      <c r="F17" s="27">
        <f>D17/B17*100</f>
        <v>4.9605414375715924</v>
      </c>
      <c r="G17" s="27">
        <f t="shared" si="2"/>
        <v>69.539183861902856</v>
      </c>
    </row>
    <row r="18" spans="1:7" s="9" customFormat="1" ht="50.25" customHeight="1" x14ac:dyDescent="0.2">
      <c r="A18" s="32" t="s">
        <v>39</v>
      </c>
      <c r="B18" s="23">
        <v>8000000</v>
      </c>
      <c r="C18" s="23">
        <v>665000</v>
      </c>
      <c r="D18" s="23">
        <v>666153.97</v>
      </c>
      <c r="E18" s="23">
        <f t="shared" si="0"/>
        <v>1153.9699999999721</v>
      </c>
      <c r="F18" s="27">
        <f>D18/B18*100</f>
        <v>8.3269246250000002</v>
      </c>
      <c r="G18" s="27">
        <f t="shared" si="2"/>
        <v>100.17352932330827</v>
      </c>
    </row>
    <row r="19" spans="1:7" s="9" customFormat="1" ht="18" customHeight="1" x14ac:dyDescent="0.2">
      <c r="A19" s="32" t="s">
        <v>8</v>
      </c>
      <c r="B19" s="23">
        <v>464000</v>
      </c>
      <c r="C19" s="23">
        <v>29200</v>
      </c>
      <c r="D19" s="23">
        <v>13250.61</v>
      </c>
      <c r="E19" s="23">
        <f t="shared" si="0"/>
        <v>-15949.39</v>
      </c>
      <c r="F19" s="27">
        <f>D19/B19*100</f>
        <v>2.8557349137931038</v>
      </c>
      <c r="G19" s="27">
        <f t="shared" si="2"/>
        <v>45.378801369863012</v>
      </c>
    </row>
    <row r="20" spans="1:7" s="9" customFormat="1" ht="19.5" customHeight="1" x14ac:dyDescent="0.2">
      <c r="A20" s="33" t="s">
        <v>9</v>
      </c>
      <c r="B20" s="23">
        <v>7600000</v>
      </c>
      <c r="C20" s="23">
        <v>1250000</v>
      </c>
      <c r="D20" s="23">
        <v>1418364.32</v>
      </c>
      <c r="E20" s="23">
        <f t="shared" si="0"/>
        <v>168364.32000000007</v>
      </c>
      <c r="F20" s="27">
        <f>D20/B20*100</f>
        <v>18.662688421052632</v>
      </c>
      <c r="G20" s="30">
        <f t="shared" si="2"/>
        <v>113.4691456</v>
      </c>
    </row>
    <row r="21" spans="1:7" s="10" customFormat="1" ht="19.899999999999999" customHeight="1" x14ac:dyDescent="0.2">
      <c r="A21" s="36" t="s">
        <v>10</v>
      </c>
      <c r="B21" s="24">
        <f>B5+B6+B7+B8+B15+B16+B17+B18+B19+B20</f>
        <v>4442234000</v>
      </c>
      <c r="C21" s="24">
        <f>C5+C6+C7+C8+C15+C16+C17+C18+C19+C20</f>
        <v>364698200</v>
      </c>
      <c r="D21" s="24">
        <f>D5+D6+D7+D8+D15+D16+D17+D18+D19+D20</f>
        <v>360908272.02999997</v>
      </c>
      <c r="E21" s="24">
        <f>E5+E6+E7+E8+E15+E16+E17+E18+E19+E20</f>
        <v>-3789927.9699999997</v>
      </c>
      <c r="F21" s="29">
        <f>D21/B21*100</f>
        <v>8.1244768292260154</v>
      </c>
      <c r="G21" s="29">
        <f t="shared" si="2"/>
        <v>98.960804311619839</v>
      </c>
    </row>
    <row r="22" spans="1:7" s="10" customFormat="1" ht="19.5" customHeight="1" x14ac:dyDescent="0.2">
      <c r="A22" s="37" t="s">
        <v>23</v>
      </c>
      <c r="B22" s="24">
        <f>B23+B26+B31</f>
        <v>951488038</v>
      </c>
      <c r="C22" s="24">
        <f>C23+C26+C31</f>
        <v>127397072</v>
      </c>
      <c r="D22" s="24">
        <f>D23+D26+D31</f>
        <v>127382072</v>
      </c>
      <c r="E22" s="24">
        <f t="shared" si="0"/>
        <v>-15000</v>
      </c>
      <c r="F22" s="29">
        <f t="shared" ref="F22:F44" si="3">D22/B22*100</f>
        <v>13.387669304571961</v>
      </c>
      <c r="G22" s="29">
        <f t="shared" si="2"/>
        <v>99.9882257890511</v>
      </c>
    </row>
    <row r="23" spans="1:7" s="10" customFormat="1" ht="32.25" customHeight="1" x14ac:dyDescent="0.2">
      <c r="A23" s="38" t="s">
        <v>43</v>
      </c>
      <c r="B23" s="24">
        <f>B24+B25</f>
        <v>372495500</v>
      </c>
      <c r="C23" s="24">
        <f>C24+C25</f>
        <v>61287400</v>
      </c>
      <c r="D23" s="24">
        <f>D24+D25</f>
        <v>61287400</v>
      </c>
      <c r="E23" s="24"/>
      <c r="F23" s="29">
        <f t="shared" si="3"/>
        <v>16.453192051984519</v>
      </c>
      <c r="G23" s="29">
        <f t="shared" si="2"/>
        <v>100</v>
      </c>
    </row>
    <row r="24" spans="1:7" s="9" customFormat="1" ht="84.75" customHeight="1" x14ac:dyDescent="0.2">
      <c r="A24" s="39" t="s">
        <v>35</v>
      </c>
      <c r="B24" s="23">
        <v>4771000</v>
      </c>
      <c r="C24" s="23"/>
      <c r="D24" s="23"/>
      <c r="E24" s="23"/>
      <c r="F24" s="27"/>
      <c r="G24" s="27"/>
    </row>
    <row r="25" spans="1:7" s="9" customFormat="1" ht="117" customHeight="1" x14ac:dyDescent="0.2">
      <c r="A25" s="39" t="s">
        <v>34</v>
      </c>
      <c r="B25" s="23">
        <v>367724500</v>
      </c>
      <c r="C25" s="23">
        <v>61287400</v>
      </c>
      <c r="D25" s="23">
        <v>61287400</v>
      </c>
      <c r="E25" s="23"/>
      <c r="F25" s="27">
        <f t="shared" si="3"/>
        <v>16.666662134288032</v>
      </c>
      <c r="G25" s="27">
        <f t="shared" si="2"/>
        <v>100</v>
      </c>
    </row>
    <row r="26" spans="1:7" s="9" customFormat="1" ht="32.25" customHeight="1" x14ac:dyDescent="0.25">
      <c r="A26" s="44" t="s">
        <v>44</v>
      </c>
      <c r="B26" s="24">
        <f>B27+B28+B29+B30</f>
        <v>564520400</v>
      </c>
      <c r="C26" s="24">
        <f>C27+C28+C29+C30</f>
        <v>64854800</v>
      </c>
      <c r="D26" s="24">
        <f>D27+D28+D29+D30</f>
        <v>64854800</v>
      </c>
      <c r="E26" s="24"/>
      <c r="F26" s="29">
        <f t="shared" si="3"/>
        <v>11.488477652889072</v>
      </c>
      <c r="G26" s="29">
        <f t="shared" si="2"/>
        <v>100</v>
      </c>
    </row>
    <row r="27" spans="1:7" s="9" customFormat="1" ht="34.5" customHeight="1" x14ac:dyDescent="0.2">
      <c r="A27" s="39" t="s">
        <v>11</v>
      </c>
      <c r="B27" s="23">
        <v>518301300</v>
      </c>
      <c r="C27" s="23">
        <v>59293700</v>
      </c>
      <c r="D27" s="23">
        <v>59293700</v>
      </c>
      <c r="E27" s="23"/>
      <c r="F27" s="27">
        <f t="shared" si="3"/>
        <v>11.44000603509966</v>
      </c>
      <c r="G27" s="27">
        <f t="shared" si="2"/>
        <v>100</v>
      </c>
    </row>
    <row r="28" spans="1:7" s="9" customFormat="1" ht="50.25" customHeight="1" x14ac:dyDescent="0.2">
      <c r="A28" s="39" t="s">
        <v>40</v>
      </c>
      <c r="B28" s="23">
        <v>6270100</v>
      </c>
      <c r="C28" s="23">
        <v>628000</v>
      </c>
      <c r="D28" s="23">
        <v>628000</v>
      </c>
      <c r="E28" s="23"/>
      <c r="F28" s="27">
        <f t="shared" si="3"/>
        <v>10.015789221862491</v>
      </c>
      <c r="G28" s="27">
        <f t="shared" si="2"/>
        <v>100</v>
      </c>
    </row>
    <row r="29" spans="1:7" s="9" customFormat="1" ht="68.25" customHeight="1" x14ac:dyDescent="0.2">
      <c r="A29" s="39" t="s">
        <v>41</v>
      </c>
      <c r="B29" s="23">
        <v>9542000</v>
      </c>
      <c r="C29" s="23"/>
      <c r="D29" s="23"/>
      <c r="E29" s="23"/>
      <c r="F29" s="27"/>
      <c r="G29" s="27"/>
    </row>
    <row r="30" spans="1:7" s="9" customFormat="1" ht="51.75" customHeight="1" x14ac:dyDescent="0.2">
      <c r="A30" s="39" t="s">
        <v>42</v>
      </c>
      <c r="B30" s="23">
        <v>30407000</v>
      </c>
      <c r="C30" s="23">
        <v>4933100</v>
      </c>
      <c r="D30" s="23">
        <v>4933100</v>
      </c>
      <c r="E30" s="23"/>
      <c r="F30" s="27">
        <f t="shared" si="3"/>
        <v>16.223566941822607</v>
      </c>
      <c r="G30" s="27">
        <f t="shared" si="2"/>
        <v>100</v>
      </c>
    </row>
    <row r="31" spans="1:7" s="9" customFormat="1" ht="33.75" customHeight="1" x14ac:dyDescent="0.2">
      <c r="A31" s="38" t="s">
        <v>45</v>
      </c>
      <c r="B31" s="24">
        <f>B32+B33</f>
        <v>14472138</v>
      </c>
      <c r="C31" s="24">
        <f>C32+C33</f>
        <v>1254872</v>
      </c>
      <c r="D31" s="24">
        <f>D32+D33</f>
        <v>1239872</v>
      </c>
      <c r="E31" s="24">
        <f>E32+E33</f>
        <v>-15000</v>
      </c>
      <c r="F31" s="29">
        <f t="shared" si="3"/>
        <v>8.5673036008915897</v>
      </c>
      <c r="G31" s="29">
        <f t="shared" si="2"/>
        <v>98.80465896123269</v>
      </c>
    </row>
    <row r="32" spans="1:7" s="9" customFormat="1" ht="51" customHeight="1" x14ac:dyDescent="0.2">
      <c r="A32" s="39" t="s">
        <v>24</v>
      </c>
      <c r="B32" s="23">
        <v>7219464</v>
      </c>
      <c r="C32" s="23">
        <v>822471</v>
      </c>
      <c r="D32" s="23">
        <v>822471</v>
      </c>
      <c r="E32" s="23"/>
      <c r="F32" s="27">
        <f t="shared" si="3"/>
        <v>11.392410849337292</v>
      </c>
      <c r="G32" s="27">
        <f t="shared" si="2"/>
        <v>100</v>
      </c>
    </row>
    <row r="33" spans="1:10" s="9" customFormat="1" ht="18.75" customHeight="1" x14ac:dyDescent="0.2">
      <c r="A33" s="39" t="s">
        <v>25</v>
      </c>
      <c r="B33" s="23">
        <v>7252674</v>
      </c>
      <c r="C33" s="23">
        <v>432401</v>
      </c>
      <c r="D33" s="23">
        <v>417401</v>
      </c>
      <c r="E33" s="23">
        <f t="shared" ref="E33" si="4">D33-C33</f>
        <v>-15000</v>
      </c>
      <c r="F33" s="27">
        <f t="shared" si="3"/>
        <v>5.7551325207778534</v>
      </c>
      <c r="G33" s="27">
        <f t="shared" si="2"/>
        <v>96.53099784690599</v>
      </c>
    </row>
    <row r="34" spans="1:10" s="10" customFormat="1" ht="17.25" customHeight="1" x14ac:dyDescent="0.2">
      <c r="A34" s="40" t="s">
        <v>12</v>
      </c>
      <c r="B34" s="24">
        <f>B21+B22</f>
        <v>5393722038</v>
      </c>
      <c r="C34" s="24">
        <f>C21+C22</f>
        <v>492095272</v>
      </c>
      <c r="D34" s="24">
        <f>D21+D22</f>
        <v>488290344.02999997</v>
      </c>
      <c r="E34" s="24">
        <f>D34-C34</f>
        <v>-3804927.9700000286</v>
      </c>
      <c r="F34" s="29">
        <f t="shared" si="3"/>
        <v>9.0529385939780234</v>
      </c>
      <c r="G34" s="29">
        <f t="shared" si="2"/>
        <v>99.226790382574521</v>
      </c>
    </row>
    <row r="35" spans="1:10" s="9" customFormat="1" ht="18" customHeight="1" x14ac:dyDescent="0.2">
      <c r="A35" s="41" t="s">
        <v>13</v>
      </c>
      <c r="B35" s="23"/>
      <c r="C35" s="23"/>
      <c r="D35" s="23"/>
      <c r="E35" s="23"/>
      <c r="F35" s="27"/>
      <c r="G35" s="27"/>
    </row>
    <row r="36" spans="1:10" s="5" customFormat="1" ht="19.5" customHeight="1" x14ac:dyDescent="0.2">
      <c r="A36" s="32" t="s">
        <v>6</v>
      </c>
      <c r="B36" s="23">
        <v>863000</v>
      </c>
      <c r="C36" s="23">
        <v>23600</v>
      </c>
      <c r="D36" s="23">
        <v>35656.230000000003</v>
      </c>
      <c r="E36" s="23">
        <f>D36-C36</f>
        <v>12056.230000000003</v>
      </c>
      <c r="F36" s="27">
        <f>D36/B36*100</f>
        <v>4.1316604866743916</v>
      </c>
      <c r="G36" s="27">
        <f t="shared" si="2"/>
        <v>151.08572033898307</v>
      </c>
    </row>
    <row r="37" spans="1:10" s="5" customFormat="1" ht="66.75" customHeight="1" x14ac:dyDescent="0.2">
      <c r="A37" s="42" t="s">
        <v>29</v>
      </c>
      <c r="B37" s="23"/>
      <c r="C37" s="23"/>
      <c r="D37" s="23">
        <v>2383.7600000000002</v>
      </c>
      <c r="E37" s="23">
        <f>D37-C37</f>
        <v>2383.7600000000002</v>
      </c>
      <c r="F37" s="27"/>
      <c r="G37" s="27"/>
    </row>
    <row r="38" spans="1:10" s="1" customFormat="1" ht="50.25" customHeight="1" x14ac:dyDescent="0.2">
      <c r="A38" s="32" t="s">
        <v>27</v>
      </c>
      <c r="B38" s="23">
        <v>36</v>
      </c>
      <c r="C38" s="23"/>
      <c r="D38" s="23"/>
      <c r="E38" s="23"/>
      <c r="F38" s="27"/>
      <c r="G38" s="27"/>
    </row>
    <row r="39" spans="1:10" s="1" customFormat="1" ht="67.5" customHeight="1" x14ac:dyDescent="0.2">
      <c r="A39" s="32" t="s">
        <v>28</v>
      </c>
      <c r="B39" s="23">
        <v>282000</v>
      </c>
      <c r="C39" s="23"/>
      <c r="D39" s="23">
        <v>49732.89</v>
      </c>
      <c r="E39" s="23">
        <f t="shared" ref="E39:E43" si="5">D39-C39</f>
        <v>49732.89</v>
      </c>
      <c r="F39" s="27">
        <f>D39/B39*100</f>
        <v>17.63577659574468</v>
      </c>
      <c r="G39" s="27"/>
      <c r="J39" s="5"/>
    </row>
    <row r="40" spans="1:10" s="1" customFormat="1" ht="35.25" customHeight="1" x14ac:dyDescent="0.2">
      <c r="A40" s="32" t="s">
        <v>30</v>
      </c>
      <c r="B40" s="23"/>
      <c r="C40" s="23"/>
      <c r="D40" s="23">
        <v>614481.72</v>
      </c>
      <c r="E40" s="23">
        <f t="shared" si="5"/>
        <v>614481.72</v>
      </c>
      <c r="F40" s="27"/>
      <c r="G40" s="27"/>
    </row>
    <row r="41" spans="1:10" s="1" customFormat="1" ht="51" customHeight="1" x14ac:dyDescent="0.2">
      <c r="A41" s="32" t="s">
        <v>46</v>
      </c>
      <c r="B41" s="23">
        <v>17000000</v>
      </c>
      <c r="C41" s="23"/>
      <c r="D41" s="23"/>
      <c r="E41" s="23"/>
      <c r="F41" s="27"/>
      <c r="G41" s="27"/>
    </row>
    <row r="42" spans="1:10" s="1" customFormat="1" ht="17.25" customHeight="1" x14ac:dyDescent="0.2">
      <c r="A42" s="32" t="s">
        <v>31</v>
      </c>
      <c r="B42" s="23">
        <v>700000</v>
      </c>
      <c r="C42" s="23"/>
      <c r="D42" s="23"/>
      <c r="E42" s="23"/>
      <c r="F42" s="27"/>
      <c r="G42" s="27"/>
    </row>
    <row r="43" spans="1:10" s="10" customFormat="1" ht="17.45" customHeight="1" x14ac:dyDescent="0.2">
      <c r="A43" s="43" t="s">
        <v>32</v>
      </c>
      <c r="B43" s="24">
        <f>SUM(B36:B42)</f>
        <v>18845036</v>
      </c>
      <c r="C43" s="24">
        <f>SUM(C36:C42)</f>
        <v>23600</v>
      </c>
      <c r="D43" s="24">
        <f>SUM(D36:D42)</f>
        <v>702254.6</v>
      </c>
      <c r="E43" s="24">
        <f t="shared" si="5"/>
        <v>678654.6</v>
      </c>
      <c r="F43" s="29">
        <f>D43/B43*100</f>
        <v>3.7264699308613682</v>
      </c>
      <c r="G43" s="29" t="s">
        <v>47</v>
      </c>
    </row>
    <row r="44" spans="1:10" s="10" customFormat="1" ht="18" customHeight="1" x14ac:dyDescent="0.2">
      <c r="A44" s="43" t="s">
        <v>14</v>
      </c>
      <c r="B44" s="24">
        <f>B34+B43</f>
        <v>5412567074</v>
      </c>
      <c r="C44" s="24">
        <f>C34+C43</f>
        <v>492118872</v>
      </c>
      <c r="D44" s="24">
        <f>D34+D43</f>
        <v>488992598.63</v>
      </c>
      <c r="E44" s="24">
        <f>E34+E43</f>
        <v>-3126273.3700000285</v>
      </c>
      <c r="F44" s="29">
        <f t="shared" si="3"/>
        <v>9.034393328425292</v>
      </c>
      <c r="G44" s="29">
        <f t="shared" si="2"/>
        <v>99.364732070262889</v>
      </c>
    </row>
    <row r="45" spans="1:10" ht="14.25" x14ac:dyDescent="0.2">
      <c r="F45" s="7"/>
      <c r="G45" s="8"/>
    </row>
    <row r="46" spans="1:10" ht="14.25" x14ac:dyDescent="0.2">
      <c r="A46" s="2"/>
      <c r="B46" s="6"/>
      <c r="C46" s="6"/>
      <c r="D46" s="6"/>
      <c r="F46" s="7"/>
      <c r="G46" s="8"/>
    </row>
    <row r="47" spans="1:10" x14ac:dyDescent="0.2">
      <c r="B47" s="3"/>
      <c r="C47" s="3"/>
    </row>
    <row r="48" spans="1:10" x14ac:dyDescent="0.2">
      <c r="B48" s="3"/>
      <c r="C48" s="3"/>
      <c r="F48" s="3"/>
      <c r="G48" s="3"/>
    </row>
  </sheetData>
  <mergeCells count="1">
    <mergeCell ref="A1:G1"/>
  </mergeCells>
  <phoneticPr fontId="1" type="noConversion"/>
  <pageMargins left="0.70866141732283472" right="0.59055118110236227" top="0.39370078740157483" bottom="0.19685039370078741" header="0.19685039370078741" footer="0.19685039370078741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2025-02-03T11:47:02Z</cp:lastPrinted>
  <dcterms:created xsi:type="dcterms:W3CDTF">2004-07-02T06:40:36Z</dcterms:created>
  <dcterms:modified xsi:type="dcterms:W3CDTF">2025-02-03T13:58:19Z</dcterms:modified>
</cp:coreProperties>
</file>