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141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1112.xml" ContentType="application/vnd.openxmlformats-officedocument.spreadsheetml.revisionLog+xml"/>
  <Override PartName="/xl/revisions/revisionLog1512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1011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512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121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161.xml" ContentType="application/vnd.openxmlformats-officedocument.spreadsheetml.revisionLog+xml"/>
  <Override PartName="/xl/revisions/revisionLog172.xml" ContentType="application/vnd.openxmlformats-officedocument.spreadsheetml.revisionLog+xml"/>
  <Override PartName="/xl/revisions/revisionLog173.xml" ContentType="application/vnd.openxmlformats-officedocument.spreadsheetml.revisionLog+xml"/>
  <Override PartName="/xl/revisions/revisionLog11121.xml" ContentType="application/vnd.openxmlformats-officedocument.spreadsheetml.revisionLog+xml"/>
  <Override PartName="/xl/revisions/revisionLog1143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921.xml" ContentType="application/vnd.openxmlformats-officedocument.spreadsheetml.revisionLog+xml"/>
  <Override PartName="/xl/revisions/revisionLog11111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172.xml" ContentType="application/vnd.openxmlformats-officedocument.spreadsheetml.revisionLog+xml"/>
  <Override PartName="/xl/revisions/revisionLog1191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4211.xml" ContentType="application/vnd.openxmlformats-officedocument.spreadsheetml.revisionLog+xml"/>
  <Override PartName="/xl/revisions/revisionLog1171.xml" ContentType="application/vnd.openxmlformats-officedocument.spreadsheetml.revisionLog+xml"/>
  <Override PartName="/xl/revisions/revisionLog111111.xml" ContentType="application/vnd.openxmlformats-officedocument.spreadsheetml.revisionLog+xml"/>
  <Override PartName="/xl/revisions/revisionLog19111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11211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1151.xml" ContentType="application/vnd.openxmlformats-officedocument.spreadsheetml.revisionLog+xml"/>
  <Override PartName="/xl/revisions/revisionLog12112.xml" ContentType="application/vnd.openxmlformats-officedocument.spreadsheetml.revisionLog+xml"/>
  <Override PartName="/xl/revisions/revisionLog11431.xml" ContentType="application/vnd.openxmlformats-officedocument.spreadsheetml.revisionLog+xml"/>
  <Override PartName="/xl/revisions/revisionLog11921.xml" ContentType="application/vnd.openxmlformats-officedocument.spreadsheetml.revisionLog+xml"/>
  <Override PartName="/xl/revisions/revisionLog19211.xml" ContentType="application/vnd.openxmlformats-officedocument.spreadsheetml.revisionLog+xml"/>
  <Override PartName="/xl/revisions/revisionLog1721.xml" ContentType="application/vnd.openxmlformats-officedocument.spreadsheetml.revisionLog+xml"/>
  <Override PartName="/xl/revisions/revisionLog12211.xml" ContentType="application/vnd.openxmlformats-officedocument.spreadsheetml.revisionLog+xml"/>
  <Override PartName="/xl/revisions/revisionLog1251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1111111.xml" ContentType="application/vnd.openxmlformats-officedocument.spreadsheetml.revisionLog+xml"/>
  <Override PartName="/xl/revisions/revisionLog1112111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51211.xml" ContentType="application/vnd.openxmlformats-officedocument.spreadsheetml.revisionLog+xml"/>
  <Override PartName="/xl/revisions/revisionLog11311.xml" ContentType="application/vnd.openxmlformats-officedocument.spreadsheetml.revisionLog+xml"/>
  <Override PartName="/xl/revisions/revisionLog11511.xml" ContentType="application/vnd.openxmlformats-officedocument.spreadsheetml.revisionLog+xml"/>
  <Override PartName="/xl/revisions/revisionLog1162.xml" ContentType="application/vnd.openxmlformats-officedocument.spreadsheetml.revisionLog+xml"/>
  <Override PartName="/xl/revisions/revisionLog1142111.xml" ContentType="application/vnd.openxmlformats-officedocument.spreadsheetml.revisionLog+xml"/>
  <Override PartName="/xl/revisions/revisionLog113111.xml" ContentType="application/vnd.openxmlformats-officedocument.spreadsheetml.revisionLog+xml"/>
  <Override PartName="/xl/revisions/revisionLog12321.xml" ContentType="application/vnd.openxmlformats-officedocument.spreadsheetml.revisionLog+xml"/>
  <Override PartName="/xl/revisions/revisionLog112111.xml" ContentType="application/vnd.openxmlformats-officedocument.spreadsheetml.revisionLog+xml"/>
  <Override PartName="/xl/revisions/revisionLog12411.xml" ContentType="application/vnd.openxmlformats-officedocument.spreadsheetml.revisionLog+xml"/>
  <Override PartName="/xl/revisions/revisionLog1252.xml" ContentType="application/vnd.openxmlformats-officedocument.spreadsheetml.revisionLog+xml"/>
  <Override PartName="/xl/revisions/revisionLog113112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321.xml" ContentType="application/vnd.openxmlformats-officedocument.spreadsheetml.revisionLog+xml"/>
  <Override PartName="/xl/revisions/revisionLog1131111.xml" ContentType="application/vnd.openxmlformats-officedocument.spreadsheetml.revisionLog+xml"/>
  <Override PartName="/xl/revisions/revisionLog1291.xml" ContentType="application/vnd.openxmlformats-officedocument.spreadsheetml.revisionLog+xml"/>
  <Override PartName="/xl/revisions/revisionLog171111.xml" ContentType="application/vnd.openxmlformats-officedocument.spreadsheetml.revisionLog+xml"/>
  <Override PartName="/xl/revisions/revisionLog115111.xml" ContentType="application/vnd.openxmlformats-officedocument.spreadsheetml.revisionLog+xml"/>
  <Override PartName="/xl/revisions/revisionLog11621.xml" ContentType="application/vnd.openxmlformats-officedocument.spreadsheetml.revisionLog+xml"/>
  <Override PartName="/xl/revisions/revisionLog1173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2521.xml" ContentType="application/vnd.openxmlformats-officedocument.spreadsheetml.revisionLog+xml"/>
  <Override PartName="/xl/revisions/revisionLog11111111.xml" ContentType="application/vnd.openxmlformats-officedocument.spreadsheetml.revisionLog+xml"/>
  <Override PartName="/xl/revisions/revisionLog111311.xml" ContentType="application/vnd.openxmlformats-officedocument.spreadsheetml.revisionLog+xml"/>
  <Override PartName="/xl/revisions/revisionLog1261.xml" ContentType="application/vnd.openxmlformats-officedocument.spreadsheetml.revisionLog+xml"/>
  <Override PartName="/xl/revisions/revisionLog12821.xml" ContentType="application/vnd.openxmlformats-officedocument.spreadsheetml.revisionLog+xml"/>
  <Override PartName="/xl/revisions/revisionLog1113.xml" ContentType="application/vnd.openxmlformats-officedocument.spreadsheetml.revisionLog+xml"/>
  <Override PartName="/xl/revisions/revisionLog1151111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1272.xml" ContentType="application/vnd.openxmlformats-officedocument.spreadsheetml.revisionLog+xml"/>
  <Override PartName="/xl/revisions/revisionLog1143111.xml" ContentType="application/vnd.openxmlformats-officedocument.spreadsheetml.revisionLog+xml"/>
  <Override PartName="/xl/revisions/revisionLog12911.xml" ContentType="application/vnd.openxmlformats-officedocument.spreadsheetml.revisionLog+xml"/>
  <Override PartName="/xl/revisions/revisionLog1301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116211.xml" ContentType="application/vnd.openxmlformats-officedocument.spreadsheetml.revisionLog+xml"/>
  <Override PartName="/xl/revisions/revisionLog11731.xml" ContentType="application/vnd.openxmlformats-officedocument.spreadsheetml.revisionLog+xml"/>
  <Override PartName="/xl/revisions/revisionLog1171111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1922.xml" ContentType="application/vnd.openxmlformats-officedocument.spreadsheetml.revisionLog+xml"/>
  <Override PartName="/xl/revisions/revisionLog118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162111.xml" ContentType="application/vnd.openxmlformats-officedocument.spreadsheetml.revisionLog+xml"/>
  <Override PartName="/xl/revisions/revisionLog12611.xml" ContentType="application/vnd.openxmlformats-officedocument.spreadsheetml.revisionLog+xml"/>
  <Override PartName="/xl/revisions/revisionLog128211.xml" ContentType="application/vnd.openxmlformats-officedocument.spreadsheetml.revisionLog+xml"/>
  <Override PartName="/xl/revisions/revisionLog1121111.xml" ContentType="application/vnd.openxmlformats-officedocument.spreadsheetml.revisionLog+xml"/>
  <Override PartName="/xl/revisions/revisionLog11511111.xml" ContentType="application/vnd.openxmlformats-officedocument.spreadsheetml.revisionLog+xml"/>
  <Override PartName="/xl/revisions/revisionLog1163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29111.xml" ContentType="application/vnd.openxmlformats-officedocument.spreadsheetml.revisionLog+xml"/>
  <Override PartName="/xl/revisions/revisionLog1332.xml" ContentType="application/vnd.openxmlformats-officedocument.spreadsheetml.revisionLog+xml"/>
  <Override PartName="/xl/revisions/revisionLog1114.xml" ContentType="application/vnd.openxmlformats-officedocument.spreadsheetml.revisionLog+xml"/>
  <Override PartName="/xl/revisions/revisionLog1341.xml" ContentType="application/vnd.openxmlformats-officedocument.spreadsheetml.revisionLog+xml"/>
  <Override PartName="/xl/revisions/revisionLog139.xml" ContentType="application/vnd.openxmlformats-officedocument.spreadsheetml.revisionLog+xml"/>
  <Override PartName="/xl/revisions/revisionLog117311.xml" ContentType="application/vnd.openxmlformats-officedocument.spreadsheetml.revisionLog+xml"/>
  <Override PartName="/xl/revisions/revisionLog1174.xml" ContentType="application/vnd.openxmlformats-officedocument.spreadsheetml.revisionLog+xml"/>
  <Override PartName="/xl/revisions/revisionLog111111111.xml" ContentType="application/vnd.openxmlformats-officedocument.spreadsheetml.revisionLog+xml"/>
  <Override PartName="/xl/revisions/revisionLog11811.xml" ContentType="application/vnd.openxmlformats-officedocument.spreadsheetml.revisionLog+xml"/>
  <Override PartName="/xl/revisions/revisionLog1252111.xml" ContentType="application/vnd.openxmlformats-officedocument.spreadsheetml.revisionLog+xml"/>
  <Override PartName="/xl/revisions/revisionLog130121.xml" ContentType="application/vnd.openxmlformats-officedocument.spreadsheetml.revisionLog+xml"/>
  <Override PartName="/xl/revisions/revisionLog1131121.xml" ContentType="application/vnd.openxmlformats-officedocument.spreadsheetml.revisionLog+xml"/>
  <Override PartName="/xl/revisions/revisionLog11631.xml" ContentType="application/vnd.openxmlformats-officedocument.spreadsheetml.revisionLog+xml"/>
  <Override PartName="/xl/revisions/revisionLog1271.xml" ContentType="application/vnd.openxmlformats-officedocument.spreadsheetml.revisionLog+xml"/>
  <Override PartName="/xl/revisions/revisionLog1143121.xml" ContentType="application/vnd.openxmlformats-officedocument.spreadsheetml.revisionLog+xml"/>
  <Override PartName="/xl/revisions/revisionLog13121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2421.xml" ContentType="application/vnd.openxmlformats-officedocument.spreadsheetml.revisionLog+xml"/>
  <Override PartName="/xl/revisions/revisionLog13221.xml" ContentType="application/vnd.openxmlformats-officedocument.spreadsheetml.revisionLog+xml"/>
  <Override PartName="/xl/revisions/revisionLog140.xml" ContentType="application/vnd.openxmlformats-officedocument.spreadsheetml.revisionLog+xml"/>
  <Override PartName="/xl/revisions/revisionLog118111.xml" ContentType="application/vnd.openxmlformats-officedocument.spreadsheetml.revisionLog+xml"/>
  <Override PartName="/xl/revisions/revisionLog1175.xml" ContentType="application/vnd.openxmlformats-officedocument.spreadsheetml.revisionLog+xml"/>
  <Override PartName="/xl/revisions/revisionLog1121111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36111.xml" ContentType="application/vnd.openxmlformats-officedocument.spreadsheetml.revisionLog+xml"/>
  <Override PartName="/xl/revisions/revisionLog1431.xml" ContentType="application/vnd.openxmlformats-officedocument.spreadsheetml.revisionLog+xml"/>
  <Override PartName="/xl/revisions/revisionLog115111111.xml" ContentType="application/vnd.openxmlformats-officedocument.spreadsheetml.revisionLog+xml"/>
  <Override PartName="/xl/revisions/revisionLog1173111.xml" ContentType="application/vnd.openxmlformats-officedocument.spreadsheetml.revisionLog+xml"/>
  <Override PartName="/xl/revisions/revisionLog1262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1612.xml" ContentType="application/vnd.openxmlformats-officedocument.spreadsheetml.revisionLog+xml"/>
  <Override PartName="/xl/revisions/revisionLog1341111.xml" ContentType="application/vnd.openxmlformats-officedocument.spreadsheetml.revisionLog+xml"/>
  <Override PartName="/xl/revisions/revisionLog147.xml" ContentType="application/vnd.openxmlformats-officedocument.spreadsheetml.revisionLog+xml"/>
  <Override PartName="/xl/revisions/revisionLog12113.xml" ContentType="application/vnd.openxmlformats-officedocument.spreadsheetml.revisionLog+xml"/>
  <Override PartName="/xl/revisions/revisionLog1103.xml" ContentType="application/vnd.openxmlformats-officedocument.spreadsheetml.revisionLog+xml"/>
  <Override PartName="/xl/revisions/revisionLog144.xml" ContentType="application/vnd.openxmlformats-officedocument.spreadsheetml.revisionLog+xml"/>
  <Override PartName="/xl/revisions/revisionLog1111111111.xml" ContentType="application/vnd.openxmlformats-officedocument.spreadsheetml.revisionLog+xml"/>
  <Override PartName="/xl/revisions/revisionLog12621.xml" ContentType="application/vnd.openxmlformats-officedocument.spreadsheetml.revisionLog+xml"/>
  <Override PartName="/xl/revisions/revisionLog12711.xml" ContentType="application/vnd.openxmlformats-officedocument.spreadsheetml.revisionLog+xml"/>
  <Override PartName="/xl/revisions/revisionLog14011.xml" ContentType="application/vnd.openxmlformats-officedocument.spreadsheetml.revisionLog+xml"/>
  <Override PartName="/xl/revisions/revisionLog1441.xml" ContentType="application/vnd.openxmlformats-officedocument.spreadsheetml.revisionLog+xml"/>
  <Override PartName="/xl/revisions/revisionLog11311211.xml" ContentType="application/vnd.openxmlformats-officedocument.spreadsheetml.revisionLog+xml"/>
  <Override PartName="/xl/revisions/revisionLog1151111111.xml" ContentType="application/vnd.openxmlformats-officedocument.spreadsheetml.revisionLog+xml"/>
  <Override PartName="/xl/revisions/revisionLog11731111.xml" ContentType="application/vnd.openxmlformats-officedocument.spreadsheetml.revisionLog+xml"/>
  <Override PartName="/xl/revisions/revisionLog1292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26211.xml" ContentType="application/vnd.openxmlformats-officedocument.spreadsheetml.revisionLog+xml"/>
  <Override PartName="/xl/revisions/revisionLog136111111.xml" ContentType="application/vnd.openxmlformats-officedocument.spreadsheetml.revisionLog+xml"/>
  <Override PartName="/xl/revisions/revisionLog11721.xml" ContentType="application/vnd.openxmlformats-officedocument.spreadsheetml.revisionLog+xml"/>
  <Override PartName="/xl/revisions/revisionLog12311.xml" ContentType="application/vnd.openxmlformats-officedocument.spreadsheetml.revisionLog+xml"/>
  <Override PartName="/xl/revisions/revisionLog1461.xml" ContentType="application/vnd.openxmlformats-officedocument.spreadsheetml.revisionLog+xml"/>
  <Override PartName="/xl/revisions/revisionLog150.xml" ContentType="application/vnd.openxmlformats-officedocument.spreadsheetml.revisionLog+xml"/>
  <Override PartName="/xl/revisions/revisionLog121131.xml" ContentType="application/vnd.openxmlformats-officedocument.spreadsheetml.revisionLog+xml"/>
  <Override PartName="/xl/revisions/revisionLog114311111.xml" ContentType="application/vnd.openxmlformats-officedocument.spreadsheetml.revisionLog+xml"/>
  <Override PartName="/xl/revisions/revisionLog14911.xml" ContentType="application/vnd.openxmlformats-officedocument.spreadsheetml.revisionLog+xml"/>
  <Override PartName="/xl/revisions/revisionLog148.xml" ContentType="application/vnd.openxmlformats-officedocument.spreadsheetml.revisionLog+xml"/>
  <Override PartName="/xl/revisions/revisionLog1263.xml" ContentType="application/vnd.openxmlformats-officedocument.spreadsheetml.revisionLog+xml"/>
  <Override PartName="/xl/revisions/revisionLog127111.xml" ContentType="application/vnd.openxmlformats-officedocument.spreadsheetml.revisionLog+xml"/>
  <Override PartName="/xl/revisions/revisionLog12921.xml" ContentType="application/vnd.openxmlformats-officedocument.spreadsheetml.revisionLog+xml"/>
  <Override PartName="/xl/revisions/revisionLog12151.xml" ContentType="application/vnd.openxmlformats-officedocument.spreadsheetml.revisionLog+xml"/>
  <Override PartName="/xl/revisions/revisionLog141111.xml" ContentType="application/vnd.openxmlformats-officedocument.spreadsheetml.revisionLog+xml"/>
  <Override PartName="/xl/revisions/revisionLog143111.xml" ContentType="application/vnd.openxmlformats-officedocument.spreadsheetml.revisionLog+xml"/>
  <Override PartName="/xl/revisions/revisionLog11631111.xml" ContentType="application/vnd.openxmlformats-officedocument.spreadsheetml.revisionLog+xml"/>
  <Override PartName="/xl/revisions/revisionLog1302.xml" ContentType="application/vnd.openxmlformats-officedocument.spreadsheetml.revisionLog+xml"/>
  <Override PartName="/xl/revisions/revisionLog154.xml" ContentType="application/vnd.openxmlformats-officedocument.spreadsheetml.revisionLog+xml"/>
  <Override PartName="/xl/revisions/revisionLog111411.xml" ContentType="application/vnd.openxmlformats-officedocument.spreadsheetml.revisionLog+xml"/>
  <Override PartName="/xl/revisions/revisionLog113211.xml" ContentType="application/vnd.openxmlformats-officedocument.spreadsheetml.revisionLog+xml"/>
  <Override PartName="/xl/revisions/revisionLog14711.xml" ContentType="application/vnd.openxmlformats-officedocument.spreadsheetml.revisionLog+xml"/>
  <Override PartName="/xl/revisions/revisionLog1181111.xml" ContentType="application/vnd.openxmlformats-officedocument.spreadsheetml.revisionLog+xml"/>
  <Override PartName="/xl/revisions/revisionLog12631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431111.xml" ContentType="application/vnd.openxmlformats-officedocument.spreadsheetml.revisionLog+xml"/>
  <Override PartName="/xl/revisions/revisionLog1531.xml" ContentType="application/vnd.openxmlformats-officedocument.spreadsheetml.revisionLog+xml"/>
  <Override PartName="/xl/revisions/revisionLog13131.xml" ContentType="application/vnd.openxmlformats-officedocument.spreadsheetml.revisionLog+xml"/>
  <Override PartName="/xl/revisions/revisionLog129211.xml" ContentType="application/vnd.openxmlformats-officedocument.spreadsheetml.revisionLog+xml"/>
  <Override PartName="/xl/revisions/revisionLog13021.xml" ContentType="application/vnd.openxmlformats-officedocument.spreadsheetml.revisionLog+xml"/>
  <Override PartName="/xl/revisions/revisionLog131111.xml" ContentType="application/vnd.openxmlformats-officedocument.spreadsheetml.revisionLog+xml"/>
  <Override PartName="/xl/revisions/revisionLog1621.xml" ContentType="application/vnd.openxmlformats-officedocument.spreadsheetml.revisionLog+xml"/>
  <Override PartName="/xl/revisions/revisionLog144111.xml" ContentType="application/vnd.openxmlformats-officedocument.spreadsheetml.revisionLog+xml"/>
  <Override PartName="/xl/revisions/revisionLog153.xml" ContentType="application/vnd.openxmlformats-officedocument.spreadsheetml.revisionLog+xml"/>
  <Override PartName="/xl/revisions/revisionLog11811111.xml" ContentType="application/vnd.openxmlformats-officedocument.spreadsheetml.revisionLog+xml"/>
  <Override PartName="/xl/revisions/revisionLog1214.xml" ContentType="application/vnd.openxmlformats-officedocument.spreadsheetml.revisionLog+xml"/>
  <Override PartName="/xl/revisions/revisionLog14511.xml" ContentType="application/vnd.openxmlformats-officedocument.spreadsheetml.revisionLog+xml"/>
  <Override PartName="/xl/revisions/revisionLog126311.xml" ContentType="application/vnd.openxmlformats-officedocument.spreadsheetml.revisionLog+xml"/>
  <Override PartName="/xl/revisions/revisionLog1322.xml" ContentType="application/vnd.openxmlformats-officedocument.spreadsheetml.revisionLog+xml"/>
  <Override PartName="/xl/revisions/revisionLog11931.xml" ContentType="application/vnd.openxmlformats-officedocument.spreadsheetml.revisionLog+xml"/>
  <Override PartName="/xl/revisions/revisionLog14811.xml" ContentType="application/vnd.openxmlformats-officedocument.spreadsheetml.revisionLog+xml"/>
  <Override PartName="/xl/revisions/revisionLog155.xml" ContentType="application/vnd.openxmlformats-officedocument.spreadsheetml.revisionLog+xml"/>
  <Override PartName="/xl/revisions/revisionLog130211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521.xml" ContentType="application/vnd.openxmlformats-officedocument.spreadsheetml.revisionLog+xml"/>
  <Override PartName="/xl/revisions/revisionLog192111.xml" ContentType="application/vnd.openxmlformats-officedocument.spreadsheetml.revisionLog+xml"/>
  <Override PartName="/xl/revisions/revisionLog1211311.xml" ContentType="application/vnd.openxmlformats-officedocument.spreadsheetml.revisionLog+xml"/>
  <Override PartName="/xl/revisions/revisionLog13222.xml" ContentType="application/vnd.openxmlformats-officedocument.spreadsheetml.revisionLog+xml"/>
  <Override PartName="/xl/revisions/revisionLog11421.xml" ContentType="application/vnd.openxmlformats-officedocument.spreadsheetml.revisionLog+xml"/>
  <Override PartName="/xl/revisions/revisionLog11131.xml" ContentType="application/vnd.openxmlformats-officedocument.spreadsheetml.revisionLog+xml"/>
  <Override PartName="/xl/revisions/revisionLog1164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118111111.xml" ContentType="application/vnd.openxmlformats-officedocument.spreadsheetml.revisionLog+xml"/>
  <Override PartName="/xl/revisions/revisionLog1232111.xml" ContentType="application/vnd.openxmlformats-officedocument.spreadsheetml.revisionLog+xml"/>
  <Override PartName="/xl/revisions/revisionLog14611.xml" ContentType="application/vnd.openxmlformats-officedocument.spreadsheetml.revisionLog+xml"/>
  <Override PartName="/xl/revisions/revisionLog149111.xml" ContentType="application/vnd.openxmlformats-officedocument.spreadsheetml.revisionLog+xml"/>
  <Override PartName="/xl/revisions/revisionLog1482.xml" ContentType="application/vnd.openxmlformats-officedocument.spreadsheetml.revisionLog+xml"/>
  <Override PartName="/xl/revisions/revisionLog1292111.xml" ContentType="application/vnd.openxmlformats-officedocument.spreadsheetml.revisionLog+xml"/>
  <Override PartName="/xl/revisions/revisionLog1302111.xml" ContentType="application/vnd.openxmlformats-officedocument.spreadsheetml.revisionLog+xml"/>
  <Override PartName="/xl/revisions/revisionLog1331.xml" ContentType="application/vnd.openxmlformats-officedocument.spreadsheetml.revisionLog+xml"/>
  <Override PartName="/xl/revisions/revisionLog152111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157.xml" ContentType="application/vnd.openxmlformats-officedocument.spreadsheetml.revisionLog+xml"/>
  <Override PartName="/xl/revisions/revisionLog1182.xml" ContentType="application/vnd.openxmlformats-officedocument.spreadsheetml.revisionLog+xml"/>
  <Override PartName="/xl/revisions/revisionLog132221.xml" ContentType="application/vnd.openxmlformats-officedocument.spreadsheetml.revisionLog+xml"/>
  <Override PartName="/xl/revisions/revisionLog111312.xml" ContentType="application/vnd.openxmlformats-officedocument.spreadsheetml.revisionLog+xml"/>
  <Override PartName="/xl/revisions/revisionLog1922111.xml" ContentType="application/vnd.openxmlformats-officedocument.spreadsheetml.revisionLog+xml"/>
  <Override PartName="/xl/revisions/revisionLog11732.xml" ContentType="application/vnd.openxmlformats-officedocument.spreadsheetml.revisionLog+xml"/>
  <Override PartName="/xl/revisions/revisionLog1271111.xml" ContentType="application/vnd.openxmlformats-officedocument.spreadsheetml.revisionLog+xml"/>
  <Override PartName="/xl/revisions/revisionLog1371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1273111.xml" ContentType="application/vnd.openxmlformats-officedocument.spreadsheetml.revisionLog+xml"/>
  <Override PartName="/xl/revisions/revisionLog12011.xml" ContentType="application/vnd.openxmlformats-officedocument.spreadsheetml.revisionLog+xml"/>
  <Override PartName="/xl/revisions/revisionLog11922.xml" ContentType="application/vnd.openxmlformats-officedocument.spreadsheetml.revisionLog+xml"/>
  <Override PartName="/xl/revisions/revisionLog12921111.xml" ContentType="application/vnd.openxmlformats-officedocument.spreadsheetml.revisionLog+xml"/>
  <Override PartName="/xl/revisions/revisionLog15011.xml" ContentType="application/vnd.openxmlformats-officedocument.spreadsheetml.revisionLog+xml"/>
  <Override PartName="/xl/revisions/revisionLog15511.xml" ContentType="application/vnd.openxmlformats-officedocument.spreadsheetml.revisionLog+xml"/>
  <Override PartName="/xl/revisions/revisionLog1322211.xml" ContentType="application/vnd.openxmlformats-officedocument.spreadsheetml.revisionLog+xml"/>
  <Override PartName="/xl/revisions/revisionLog17211.xml" ContentType="application/vnd.openxmlformats-officedocument.spreadsheetml.revisionLog+xml"/>
  <Override PartName="/xl/revisions/revisionLog1101121.xml" ContentType="application/vnd.openxmlformats-officedocument.spreadsheetml.revisionLog+xml"/>
  <Override PartName="/xl/revisions/revisionLog13711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1821.xml" ContentType="application/vnd.openxmlformats-officedocument.spreadsheetml.revisionLog+xml"/>
  <Override PartName="/xl/revisions/revisionLog1282111.xml" ContentType="application/vnd.openxmlformats-officedocument.spreadsheetml.revisionLog+xml"/>
  <Override PartName="/xl/revisions/revisionLog158.xml" ContentType="application/vnd.openxmlformats-officedocument.spreadsheetml.revisionLog+xml"/>
  <Override PartName="/xl/revisions/revisionLog1315.xml" ContentType="application/vnd.openxmlformats-officedocument.spreadsheetml.revisionLog+xml"/>
  <Override PartName="/xl/revisions/revisionLog12922.xml" ContentType="application/vnd.openxmlformats-officedocument.spreadsheetml.revisionLog+xml"/>
  <Override PartName="/xl/revisions/revisionLog1381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13031.xml" ContentType="application/vnd.openxmlformats-officedocument.spreadsheetml.revisionLog+xml"/>
  <Override PartName="/xl/revisions/revisionLog129211111.xml" ContentType="application/vnd.openxmlformats-officedocument.spreadsheetml.revisionLog+xml"/>
  <Override PartName="/xl/revisions/revisionLog12322.xml" ContentType="application/vnd.openxmlformats-officedocument.spreadsheetml.revisionLog+xml"/>
  <Override PartName="/xl/revisions/revisionLog14911111.xml" ContentType="application/vnd.openxmlformats-officedocument.spreadsheetml.revisionLog+xml"/>
  <Override PartName="/xl/revisions/revisionLog15611.xml" ContentType="application/vnd.openxmlformats-officedocument.spreadsheetml.revisionLog+xml"/>
  <Override PartName="/xl/revisions/revisionLog13021111.xml" ContentType="application/vnd.openxmlformats-officedocument.spreadsheetml.revisionLog+xml"/>
  <Override PartName="/xl/revisions/revisionLog137111.xml" ContentType="application/vnd.openxmlformats-officedocument.spreadsheetml.revisionLog+xml"/>
  <Override PartName="/xl/revisions/revisionLog11121111.xml" ContentType="application/vnd.openxmlformats-officedocument.spreadsheetml.revisionLog+xml"/>
  <Override PartName="/xl/revisions/revisionLog14821.xml" ContentType="application/vnd.openxmlformats-officedocument.spreadsheetml.revisionLog+xml"/>
  <Override PartName="/xl/revisions/revisionLog1421.xml" ContentType="application/vnd.openxmlformats-officedocument.spreadsheetml.revisionLog+xml"/>
  <Override PartName="/xl/revisions/revisionLog117112.xml" ContentType="application/vnd.openxmlformats-officedocument.spreadsheetml.revisionLog+xml"/>
  <Override PartName="/xl/revisions/revisionLog1152.xml" ContentType="application/vnd.openxmlformats-officedocument.spreadsheetml.revisionLog+xml"/>
  <Override PartName="/xl/revisions/revisionLog12731.xml" ContentType="application/vnd.openxmlformats-officedocument.spreadsheetml.revisionLog+xml"/>
  <Override PartName="/xl/revisions/revisionLog1432.xml" ContentType="application/vnd.openxmlformats-officedocument.spreadsheetml.revisionLog+xml"/>
  <Override PartName="/xl/revisions/revisionLog1301211.xml" ContentType="application/vnd.openxmlformats-officedocument.spreadsheetml.revisionLog+xml"/>
  <Override PartName="/xl/revisions/revisionLog11613.xml" ContentType="application/vnd.openxmlformats-officedocument.spreadsheetml.revisionLog+xml"/>
  <Override PartName="/xl/revisions/revisionLog125211.xml" ContentType="application/vnd.openxmlformats-officedocument.spreadsheetml.revisionLog+xml"/>
  <Override PartName="/xl/revisions/revisionLog1501111.xml" ContentType="application/vnd.openxmlformats-officedocument.spreadsheetml.revisionLog+xml"/>
  <Override PartName="/xl/revisions/revisionLog13222111.xml" ContentType="application/vnd.openxmlformats-officedocument.spreadsheetml.revisionLog+xml"/>
  <Override PartName="/xl/revisions/revisionLog1911111.xml" ContentType="application/vnd.openxmlformats-officedocument.spreadsheetml.revisionLog+xml"/>
  <Override PartName="/xl/revisions/revisionLog13811.xml" ContentType="application/vnd.openxmlformats-officedocument.spreadsheetml.revisionLog+xml"/>
  <Override PartName="/xl/revisions/revisionLog14321.xml" ContentType="application/vnd.openxmlformats-officedocument.spreadsheetml.revisionLog+xml"/>
  <Override PartName="/xl/revisions/revisionLog13412.xml" ContentType="application/vnd.openxmlformats-officedocument.spreadsheetml.revisionLog+xml"/>
  <Override PartName="/xl/revisions/revisionLog15811.xml" ContentType="application/vnd.openxmlformats-officedocument.spreadsheetml.revisionLog+xml"/>
  <Override PartName="/xl/revisions/revisionLog1132.xml" ContentType="application/vnd.openxmlformats-officedocument.spreadsheetml.revisionLog+xml"/>
  <Override PartName="/xl/revisions/revisionLog1292211.xml" ContentType="application/vnd.openxmlformats-officedocument.spreadsheetml.revisionLog+xml"/>
  <Override PartName="/xl/revisions/revisionLog1451.xml" ContentType="application/vnd.openxmlformats-officedocument.spreadsheetml.revisionLog+xml"/>
  <Override PartName="/xl/revisions/revisionLog146.xml" ContentType="application/vnd.openxmlformats-officedocument.spreadsheetml.revisionLog+xml"/>
  <Override PartName="/xl/revisions/revisionLog156.xml" ContentType="application/vnd.openxmlformats-officedocument.spreadsheetml.revisionLog+xml"/>
  <Override PartName="/xl/revisions/revisionLog13311111.xml" ContentType="application/vnd.openxmlformats-officedocument.spreadsheetml.revisionLog+xml"/>
  <Override PartName="/xl/revisions/revisionLog130111.xml" ContentType="application/vnd.openxmlformats-officedocument.spreadsheetml.revisionLog+xml"/>
  <Override PartName="/xl/revisions/revisionLog12811.xml" ContentType="application/vnd.openxmlformats-officedocument.spreadsheetml.revisionLog+xml"/>
  <Override PartName="/xl/revisions/revisionLog1531111.xml" ContentType="application/vnd.openxmlformats-officedocument.spreadsheetml.revisionLog+xml"/>
  <Override PartName="/xl/revisions/revisionLog1361.xml" ContentType="application/vnd.openxmlformats-officedocument.spreadsheetml.revisionLog+xml"/>
  <Override PartName="/xl/revisions/revisionLog1252112.xml" ContentType="application/vnd.openxmlformats-officedocument.spreadsheetml.revisionLog+xml"/>
  <Override PartName="/xl/revisions/revisionLog12732.xml" ContentType="application/vnd.openxmlformats-officedocument.spreadsheetml.revisionLog+xml"/>
  <Override PartName="/xl/revisions/revisionLog1293.xml" ContentType="application/vnd.openxmlformats-officedocument.spreadsheetml.revisionLog+xml"/>
  <Override PartName="/xl/revisions/revisionLog13032.xml" ContentType="application/vnd.openxmlformats-officedocument.spreadsheetml.revisionLog+xml"/>
  <Override PartName="/xl/revisions/revisionLog145.xml" ContentType="application/vnd.openxmlformats-officedocument.spreadsheetml.revisionLog+xml"/>
  <Override PartName="/xl/revisions/revisionLog116131.xml" ContentType="application/vnd.openxmlformats-officedocument.spreadsheetml.revisionLog+xml"/>
  <Override PartName="/xl/revisions/revisionLog1210.xml" ContentType="application/vnd.openxmlformats-officedocument.spreadsheetml.revisionLog+xml"/>
  <Override PartName="/xl/revisions/revisionLog11021.xml" ContentType="application/vnd.openxmlformats-officedocument.spreadsheetml.revisionLog+xml"/>
  <Override PartName="/xl/revisions/revisionLog13431.xml" ContentType="application/vnd.openxmlformats-officedocument.spreadsheetml.revisionLog+xml"/>
  <Override PartName="/xl/revisions/revisionLog1323.xml" ContentType="application/vnd.openxmlformats-officedocument.spreadsheetml.revisionLog+xml"/>
  <Override PartName="/xl/revisions/revisionLog1333.xml" ContentType="application/vnd.openxmlformats-officedocument.spreadsheetml.revisionLog+xml"/>
  <Override PartName="/xl/revisions/revisionLog13711111.xml" ContentType="application/vnd.openxmlformats-officedocument.spreadsheetml.revisionLog+xml"/>
  <Override PartName="/xl/revisions/revisionLog11812.xml" ContentType="application/vnd.openxmlformats-officedocument.spreadsheetml.revisionLog+xml"/>
  <Override PartName="/xl/revisions/revisionLog143211.xml" ContentType="application/vnd.openxmlformats-officedocument.spreadsheetml.revisionLog+xml"/>
  <Override PartName="/xl/revisions/revisionLog14512.xml" ContentType="application/vnd.openxmlformats-officedocument.spreadsheetml.revisionLog+xml"/>
  <Override PartName="/xl/revisions/revisionLog114312.xml" ContentType="application/vnd.openxmlformats-officedocument.spreadsheetml.revisionLog+xml"/>
  <Override PartName="/xl/revisions/revisionLog12113111.xml" ContentType="application/vnd.openxmlformats-officedocument.spreadsheetml.revisionLog+xml"/>
  <Override PartName="/xl/revisions/revisionLog13411.xml" ContentType="application/vnd.openxmlformats-officedocument.spreadsheetml.revisionLog+xml"/>
  <Override PartName="/xl/revisions/revisionLog1351.xml" ContentType="application/vnd.openxmlformats-officedocument.spreadsheetml.revisionLog+xml"/>
  <Override PartName="/xl/revisions/revisionLog15711.xml" ContentType="application/vnd.openxmlformats-officedocument.spreadsheetml.revisionLog+xml"/>
  <Override PartName="/xl/revisions/revisionLog158111.xml" ContentType="application/vnd.openxmlformats-officedocument.spreadsheetml.revisionLog+xml"/>
  <Override PartName="/xl/revisions/revisionLog15911.xml" ContentType="application/vnd.openxmlformats-officedocument.spreadsheetml.revisionLog+xml"/>
  <Override PartName="/xl/revisions/revisionLog1215.xml" ContentType="application/vnd.openxmlformats-officedocument.spreadsheetml.revisionLog+xml"/>
  <Override PartName="/xl/revisions/revisionLog142211.xml" ContentType="application/vnd.openxmlformats-officedocument.spreadsheetml.revisionLog+xml"/>
  <Override PartName="/xl/revisions/revisionLog160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462.xml" ContentType="application/vnd.openxmlformats-officedocument.spreadsheetml.revisionLog+xml"/>
  <Override PartName="/xl/revisions/revisionLog1491.xml" ContentType="application/vnd.openxmlformats-officedocument.spreadsheetml.revisionLog+xml"/>
  <Override PartName="/xl/revisions/revisionLog1561.xml" ContentType="application/vnd.openxmlformats-officedocument.spreadsheetml.revisionLog+xml"/>
  <Override PartName="/xl/revisions/revisionLog133111111.xml" ContentType="application/vnd.openxmlformats-officedocument.spreadsheetml.revisionLog+xml"/>
  <Override PartName="/xl/revisions/revisionLog1291111.xml" ContentType="application/vnd.openxmlformats-officedocument.spreadsheetml.revisionLog+xml"/>
  <Override PartName="/xl/revisions/revisionLog1522.xml" ContentType="application/vnd.openxmlformats-officedocument.spreadsheetml.revisionLog+xml"/>
  <Override PartName="/xl/revisions/revisionLog11111111111.xml" ContentType="application/vnd.openxmlformats-officedocument.spreadsheetml.revisionLog+xml"/>
  <Override PartName="/xl/revisions/revisionLog137111111.xml" ContentType="application/vnd.openxmlformats-officedocument.spreadsheetml.revisionLog+xml"/>
  <Override PartName="/xl/revisions/revisionLog117321.xml" ContentType="application/vnd.openxmlformats-officedocument.spreadsheetml.revisionLog+xml"/>
  <Override PartName="/xl/revisions/revisionLog12922111.xml" ContentType="application/vnd.openxmlformats-officedocument.spreadsheetml.revisionLog+xml"/>
  <Override PartName="/xl/revisions/revisionLog163.xml" ContentType="application/vnd.openxmlformats-officedocument.spreadsheetml.revisionLog+xml"/>
  <Override PartName="/xl/revisions/revisionLog1452.xml" ContentType="application/vnd.openxmlformats-officedocument.spreadsheetml.revisionLog+xml"/>
  <Override PartName="/xl/revisions/revisionLog13322.xml" ContentType="application/vnd.openxmlformats-officedocument.spreadsheetml.revisionLog+xml"/>
  <Override PartName="/xl/revisions/revisionLog118221.xml" ContentType="application/vnd.openxmlformats-officedocument.spreadsheetml.revisionLog+xml"/>
  <Override PartName="/xl/revisions/revisionLog13413.xml" ContentType="application/vnd.openxmlformats-officedocument.spreadsheetml.revisionLog+xml"/>
  <Override PartName="/xl/revisions/revisionLog1344.xml" ContentType="application/vnd.openxmlformats-officedocument.spreadsheetml.revisionLog+xml"/>
  <Override PartName="/xl/revisions/revisionLog13331.xml" ContentType="application/vnd.openxmlformats-officedocument.spreadsheetml.revisionLog+xml"/>
  <Override PartName="/xl/revisions/revisionLog1372.xml" ContentType="application/vnd.openxmlformats-officedocument.spreadsheetml.revisionLog+xml"/>
  <Override PartName="/xl/revisions/revisionLog138111.xml" ContentType="application/vnd.openxmlformats-officedocument.spreadsheetml.revisionLog+xml"/>
  <Override PartName="/xl/revisions/revisionLog1432111.xml" ContentType="application/vnd.openxmlformats-officedocument.spreadsheetml.revisionLog+xml"/>
  <Override PartName="/xl/revisions/revisionLog145121.xml" ContentType="application/vnd.openxmlformats-officedocument.spreadsheetml.revisionLog+xml"/>
  <Override PartName="/xl/revisions/revisionLog11322.xml" ContentType="application/vnd.openxmlformats-officedocument.spreadsheetml.revisionLog+xml"/>
  <Override PartName="/xl/revisions/revisionLog1381111.xml" ContentType="application/vnd.openxmlformats-officedocument.spreadsheetml.revisionLog+xml"/>
  <Override PartName="/xl/revisions/revisionLog135111.xml" ContentType="application/vnd.openxmlformats-officedocument.spreadsheetml.revisionLog+xml"/>
  <Override PartName="/xl/revisions/revisionLog13611.xml" ContentType="application/vnd.openxmlformats-officedocument.spreadsheetml.revisionLog+xml"/>
  <Override PartName="/xl/revisions/revisionLog1222.xml" ContentType="application/vnd.openxmlformats-officedocument.spreadsheetml.revisionLog+xml"/>
  <Override PartName="/xl/revisions/revisionLog13911.xml" ContentType="application/vnd.openxmlformats-officedocument.spreadsheetml.revisionLog+xml"/>
  <Override PartName="/xl/revisions/revisionLog1581111.xml" ContentType="application/vnd.openxmlformats-officedocument.spreadsheetml.revisionLog+xml"/>
  <Override PartName="/xl/revisions/revisionLog159111.xml" ContentType="application/vnd.openxmlformats-officedocument.spreadsheetml.revisionLog+xml"/>
  <Override PartName="/xl/revisions/revisionLog1601.xml" ContentType="application/vnd.openxmlformats-officedocument.spreadsheetml.revisionLog+xml"/>
  <Override PartName="/xl/revisions/revisionLog1612.xml" ContentType="application/vnd.openxmlformats-officedocument.spreadsheetml.revisionLog+xml"/>
  <Override PartName="/xl/revisions/revisionLog193.xml" ContentType="application/vnd.openxmlformats-officedocument.spreadsheetml.revisionLog+xml"/>
  <Override PartName="/xl/revisions/revisionLog14622.xml" ContentType="application/vnd.openxmlformats-officedocument.spreadsheetml.revisionLog+xml"/>
  <Override PartName="/xl/revisions/revisionLog1373.xml" ContentType="application/vnd.openxmlformats-officedocument.spreadsheetml.revisionLog+xml"/>
  <Override PartName="/xl/revisions/revisionLog1331111111.xml" ContentType="application/vnd.openxmlformats-officedocument.spreadsheetml.revisionLog+xml"/>
  <Override PartName="/xl/revisions/revisionLog11614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139111.xml" ContentType="application/vnd.openxmlformats-officedocument.spreadsheetml.revisionLog+xml"/>
  <Override PartName="/xl/revisions/revisionLog14111.xml" ContentType="application/vnd.openxmlformats-officedocument.spreadsheetml.revisionLog+xml"/>
  <Override PartName="/xl/revisions/revisionLog14421.xml" ContentType="application/vnd.openxmlformats-officedocument.spreadsheetml.revisionLog+xml"/>
  <Override PartName="/xl/revisions/revisionLog1631.xml" ContentType="application/vnd.openxmlformats-officedocument.spreadsheetml.revisionLog+xml"/>
  <Override PartName="/xl/revisions/revisionLog14912.xml" ContentType="application/vnd.openxmlformats-officedocument.spreadsheetml.revisionLog+xml"/>
  <Override PartName="/xl/revisions/revisionLog15612.xml" ContentType="application/vnd.openxmlformats-officedocument.spreadsheetml.revisionLog+xml"/>
  <Override PartName="/xl/revisions/revisionLog14521.xml" ContentType="application/vnd.openxmlformats-officedocument.spreadsheetml.revisionLog+xml"/>
  <Override PartName="/xl/revisions/revisionLog149.xml" ContentType="application/vnd.openxmlformats-officedocument.spreadsheetml.revisionLog+xml"/>
  <Override PartName="/xl/revisions/revisionLog1351111.xml" ContentType="application/vnd.openxmlformats-officedocument.spreadsheetml.revisionLog+xml"/>
  <Override PartName="/xl/revisions/revisionLog11911.xml" ContentType="application/vnd.openxmlformats-officedocument.spreadsheetml.revisionLog+xml"/>
  <Override PartName="/xl/revisions/revisionLog146211.xml" ContentType="application/vnd.openxmlformats-officedocument.spreadsheetml.revisionLog+xml"/>
  <Override PartName="/xl/revisions/revisionLog148211.xml" ContentType="application/vnd.openxmlformats-officedocument.spreadsheetml.revisionLog+xml"/>
  <Override PartName="/xl/revisions/revisionLog164.xml" ContentType="application/vnd.openxmlformats-officedocument.spreadsheetml.revisionLog+xml"/>
  <Override PartName="/xl/revisions/revisionLog165.xml" ContentType="application/vnd.openxmlformats-officedocument.spreadsheetml.revisionLog+xml"/>
  <Override PartName="/xl/revisions/revisionLog13812.xml" ContentType="application/vnd.openxmlformats-officedocument.spreadsheetml.revisionLog+xml"/>
  <Override PartName="/xl/revisions/revisionLog14321111.xml" ContentType="application/vnd.openxmlformats-officedocument.spreadsheetml.revisionLog+xml"/>
  <Override PartName="/xl/revisions/revisionLog1451211.xml" ContentType="application/vnd.openxmlformats-officedocument.spreadsheetml.revisionLog+xml"/>
  <Override PartName="/xl/revisions/revisionLog146221.xml" ContentType="application/vnd.openxmlformats-officedocument.spreadsheetml.revisionLog+xml"/>
  <Override PartName="/xl/revisions/revisionLog13611111.xml" ContentType="application/vnd.openxmlformats-officedocument.spreadsheetml.revisionLog+xml"/>
  <Override PartName="/xl/revisions/revisionLog11141.xml" ContentType="application/vnd.openxmlformats-officedocument.spreadsheetml.revisionLog+xml"/>
  <Override PartName="/xl/revisions/revisionLog11741.xml" ContentType="application/vnd.openxmlformats-officedocument.spreadsheetml.revisionLog+xml"/>
  <Override PartName="/xl/revisions/revisionLog1391111.xml" ContentType="application/vnd.openxmlformats-officedocument.spreadsheetml.revisionLog+xml"/>
  <Override PartName="/xl/revisions/revisionLog12152.xml" ContentType="application/vnd.openxmlformats-officedocument.spreadsheetml.revisionLog+xml"/>
  <Override PartName="/xl/revisions/revisionLog1371112.xml" ContentType="application/vnd.openxmlformats-officedocument.spreadsheetml.revisionLog+xml"/>
  <Override PartName="/xl/revisions/revisionLog13414.xml" ContentType="application/vnd.openxmlformats-officedocument.spreadsheetml.revisionLog+xml"/>
  <Override PartName="/xl/revisions/revisionLog1443.xml" ContentType="application/vnd.openxmlformats-officedocument.spreadsheetml.revisionLog+xml"/>
  <Override PartName="/xl/revisions/revisionLog1463.xml" ContentType="application/vnd.openxmlformats-officedocument.spreadsheetml.revisionLog+xml"/>
  <Override PartName="/xl/revisions/revisionLog1514.xml" ContentType="application/vnd.openxmlformats-officedocument.spreadsheetml.revisionLog+xml"/>
  <Override PartName="/xl/revisions/revisionLog16311.xml" ContentType="application/vnd.openxmlformats-officedocument.spreadsheetml.revisionLog+xml"/>
  <Override PartName="/xl/revisions/revisionLog149121.xml" ContentType="application/vnd.openxmlformats-officedocument.spreadsheetml.revisionLog+xml"/>
  <Override PartName="/xl/revisions/revisionLog116121.xml" ContentType="application/vnd.openxmlformats-officedocument.spreadsheetml.revisionLog+xml"/>
  <Override PartName="/xl/revisions/revisionLog12312.xml" ContentType="application/vnd.openxmlformats-officedocument.spreadsheetml.revisionLog+xml"/>
  <Override PartName="/xl/revisions/revisionLog141112.xml" ContentType="application/vnd.openxmlformats-officedocument.spreadsheetml.revisionLog+xml"/>
  <Override PartName="/xl/revisions/revisionLog131511.xml" ContentType="application/vnd.openxmlformats-officedocument.spreadsheetml.revisionLog+xml"/>
  <Override PartName="/xl/revisions/revisionLog1324.xml" ContentType="application/vnd.openxmlformats-officedocument.spreadsheetml.revisionLog+xml"/>
  <Override PartName="/xl/revisions/revisionLog156121.xml" ContentType="application/vnd.openxmlformats-officedocument.spreadsheetml.revisionLog+xml"/>
  <Override PartName="/xl/revisions/revisionLog159.xml" ContentType="application/vnd.openxmlformats-officedocument.spreadsheetml.revisionLog+xml"/>
  <Override PartName="/xl/revisions/revisionLog166.xml" ContentType="application/vnd.openxmlformats-officedocument.spreadsheetml.revisionLog+xml"/>
  <Override PartName="/xl/revisions/revisionLog12721.xml" ContentType="application/vnd.openxmlformats-officedocument.spreadsheetml.revisionLog+xml"/>
  <Override PartName="/xl/revisions/revisionLog130211111.xml" ContentType="application/vnd.openxmlformats-officedocument.spreadsheetml.revisionLog+xml"/>
  <Override PartName="/xl/revisions/revisionLog122111.xml" ContentType="application/vnd.openxmlformats-officedocument.spreadsheetml.revisionLog+xml"/>
  <Override PartName="/xl/revisions/revisionLog127311.xml" ContentType="application/vnd.openxmlformats-officedocument.spreadsheetml.revisionLog+xml"/>
  <Override PartName="/xl/revisions/revisionLog130321.xml" ContentType="application/vnd.openxmlformats-officedocument.spreadsheetml.revisionLog+xml"/>
  <Override PartName="/xl/revisions/revisionLog1471.xml" ContentType="application/vnd.openxmlformats-officedocument.spreadsheetml.revisionLog+xml"/>
  <Override PartName="/xl/revisions/revisionLog1491211.xml" ContentType="application/vnd.openxmlformats-officedocument.spreadsheetml.revisionLog+xml"/>
  <Override PartName="/xl/revisions/revisionLog1641.xml" ContentType="application/vnd.openxmlformats-officedocument.spreadsheetml.revisionLog+xml"/>
  <Override PartName="/xl/revisions/revisionLog1651.xml" ContentType="application/vnd.openxmlformats-officedocument.spreadsheetml.revisionLog+xml"/>
  <Override PartName="/xl/revisions/revisionLog1661.xml" ContentType="application/vnd.openxmlformats-officedocument.spreadsheetml.revisionLog+xml"/>
  <Override PartName="/xl/revisions/revisionLog167.xml" ContentType="application/vnd.openxmlformats-officedocument.spreadsheetml.revisionLog+xml"/>
  <Override PartName="/xl/revisions/revisionLog145211.xml" ContentType="application/vnd.openxmlformats-officedocument.spreadsheetml.revisionLog+xml"/>
  <Override PartName="/xl/revisions/revisionLog1464.xml" ContentType="application/vnd.openxmlformats-officedocument.spreadsheetml.revisionLog+xml"/>
  <Override PartName="/xl/revisions/revisionLog1371111111.xml" ContentType="application/vnd.openxmlformats-officedocument.spreadsheetml.revisionLog+xml"/>
  <Override PartName="/xl/revisions/revisionLog13321.xml" ContentType="application/vnd.openxmlformats-officedocument.spreadsheetml.revisionLog+xml"/>
  <Override PartName="/xl/revisions/revisionLog19112.xml" ContentType="application/vnd.openxmlformats-officedocument.spreadsheetml.revisionLog+xml"/>
  <Override PartName="/xl/revisions/revisionLog1176.xml" ContentType="application/vnd.openxmlformats-officedocument.spreadsheetml.revisionLog+xml"/>
  <Override PartName="/xl/revisions/revisionLog140111.xml" ContentType="application/vnd.openxmlformats-officedocument.spreadsheetml.revisionLog+xml"/>
  <Override PartName="/xl/revisions/revisionLog1501.xml" ContentType="application/vnd.openxmlformats-officedocument.spreadsheetml.revisionLog+xml"/>
  <Override PartName="/xl/revisions/revisionLog15321.xml" ContentType="application/vnd.openxmlformats-officedocument.spreadsheetml.revisionLog+xml"/>
  <Override PartName="/xl/revisions/revisionLog14631.xml" ContentType="application/vnd.openxmlformats-officedocument.spreadsheetml.revisionLog+xml"/>
  <Override PartName="/xl/revisions/revisionLog163111.xml" ContentType="application/vnd.openxmlformats-officedocument.spreadsheetml.revisionLog+xml"/>
  <Override PartName="/xl/revisions/revisionLog1492.xml" ContentType="application/vnd.openxmlformats-officedocument.spreadsheetml.revisionLog+xml"/>
  <Override PartName="/xl/revisions/revisionLog1310.xml" ContentType="application/vnd.openxmlformats-officedocument.spreadsheetml.revisionLog+xml"/>
  <Override PartName="/xl/revisions/revisionLog16411.xml" ContentType="application/vnd.openxmlformats-officedocument.spreadsheetml.revisionLog+xml"/>
  <Override PartName="/xl/revisions/revisionLog1562.xml" ContentType="application/vnd.openxmlformats-officedocument.spreadsheetml.revisionLog+xml"/>
  <Override PartName="/xl/revisions/revisionLog168.xml" ContentType="application/vnd.openxmlformats-officedocument.spreadsheetml.revisionLog+xml"/>
  <Override PartName="/xl/revisions/revisionLog169.xml" ContentType="application/vnd.openxmlformats-officedocument.spreadsheetml.revisionLog+xml"/>
  <Override PartName="/xl/revisions/revisionLog112111111.xml" ContentType="application/vnd.openxmlformats-officedocument.spreadsheetml.revisionLog+xml"/>
  <Override PartName="/xl/revisions/revisionLog1315111.xml" ContentType="application/vnd.openxmlformats-officedocument.spreadsheetml.revisionLog+xml"/>
  <Override PartName="/xl/revisions/revisionLog1510.xml" ContentType="application/vnd.openxmlformats-officedocument.spreadsheetml.revisionLog+xml"/>
  <Override PartName="/xl/revisions/revisionLog175.xml" ContentType="application/vnd.openxmlformats-officedocument.spreadsheetml.revisionLog+xml"/>
  <Override PartName="/xl/revisions/revisionLog16511.xml" ContentType="application/vnd.openxmlformats-officedocument.spreadsheetml.revisionLog+xml"/>
  <Override PartName="/xl/revisions/revisionLog16611.xml" ContentType="application/vnd.openxmlformats-officedocument.spreadsheetml.revisionLog+xml"/>
  <Override PartName="/xl/revisions/revisionLog1681.xml" ContentType="application/vnd.openxmlformats-officedocument.spreadsheetml.revisionLog+xml"/>
  <Override PartName="/xl/revisions/revisionLog1691.xml" ContentType="application/vnd.openxmlformats-officedocument.spreadsheetml.revisionLog+xml"/>
  <Override PartName="/xl/revisions/revisionLog11521.xml" ContentType="application/vnd.openxmlformats-officedocument.spreadsheetml.revisionLog+xml"/>
  <Override PartName="/xl/revisions/revisionLog1216.xml" ContentType="application/vnd.openxmlformats-officedocument.spreadsheetml.revisionLog+xml"/>
  <Override PartName="/xl/revisions/revisionLog15141.xml" ContentType="application/vnd.openxmlformats-officedocument.spreadsheetml.revisionLog+xml"/>
  <Override PartName="/xl/revisions/revisionLog1931.xml" ContentType="application/vnd.openxmlformats-officedocument.spreadsheetml.revisionLog+xml"/>
  <Override PartName="/xl/revisions/revisionLog11112.xml" ContentType="application/vnd.openxmlformats-officedocument.spreadsheetml.revisionLog+xml"/>
  <Override PartName="/xl/revisions/revisionLog16121.xml" ContentType="application/vnd.openxmlformats-officedocument.spreadsheetml.revisionLog+xml"/>
  <Override PartName="/xl/revisions/revisionLog1115.xml" ContentType="application/vnd.openxmlformats-officedocument.spreadsheetml.revisionLog+xml"/>
  <Override PartName="/xl/revisions/revisionLog165111.xml" ContentType="application/vnd.openxmlformats-officedocument.spreadsheetml.revisionLog+xml"/>
  <Override PartName="/xl/revisions/revisionLog170.xml" ContentType="application/vnd.openxmlformats-officedocument.spreadsheetml.revisionLog+xml"/>
  <Override PartName="/xl/revisions/revisionLog174.xml" ContentType="application/vnd.openxmlformats-officedocument.spreadsheetml.revisionLog+xml"/>
  <Override PartName="/xl/revisions/revisionLog176.xml" ContentType="application/vnd.openxmlformats-officedocument.spreadsheetml.revisionLog+xml"/>
  <Override PartName="/xl/revisions/revisionLog1142.xml" ContentType="application/vnd.openxmlformats-officedocument.spreadsheetml.revisionLog+xml"/>
  <Override PartName="/xl/revisions/revisionLog1712.xml" ContentType="application/vnd.openxmlformats-officedocument.spreadsheetml.revisionLog+xml"/>
  <Override PartName="/xl/revisions/revisionLog1101.xml" ContentType="application/vnd.openxmlformats-officedocument.spreadsheetml.revisionLog+xml"/>
  <Override PartName="/xl/revisions/revisionLog1133.xml" ContentType="application/vnd.openxmlformats-officedocument.spreadsheetml.revisionLog+xml"/>
  <Override PartName="/xl/revisions/revisionLog166111.xml" ContentType="application/vnd.openxmlformats-officedocument.spreadsheetml.revisionLog+xml"/>
  <Override PartName="/xl/revisions/revisionLog1671.xml" ContentType="application/vnd.openxmlformats-officedocument.spreadsheetml.revisionLog+xml"/>
  <Override PartName="/xl/revisions/revisionLog170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422111.xml" ContentType="application/vnd.openxmlformats-officedocument.spreadsheetml.revisionLog+xml"/>
  <Override PartName="/xl/revisions/revisionLog1183.xml" ContentType="application/vnd.openxmlformats-officedocument.spreadsheetml.revisionLog+xml"/>
  <Override PartName="/xl/revisions/revisionLog1163111111.xml" ContentType="application/vnd.openxmlformats-officedocument.spreadsheetml.revisionLog+xml"/>
  <Override PartName="/xl/revisions/revisionLog1178.xml" ContentType="application/vnd.openxmlformats-officedocument.spreadsheetml.revisionLog+xml"/>
  <Override PartName="/xl/revisions/revisionLog17112.xml" ContentType="application/vnd.openxmlformats-officedocument.spreadsheetml.revisionLog+xml"/>
  <Override PartName="/xl/revisions/revisionLog1316.xml" ContentType="application/vnd.openxmlformats-officedocument.spreadsheetml.revisionLog+xml"/>
  <Override PartName="/xl/revisions/revisionLog14641.xml" ContentType="application/vnd.openxmlformats-officedocument.spreadsheetml.revisionLog+xml"/>
  <Override PartName="/xl/revisions/revisionLog1741.xml" ContentType="application/vnd.openxmlformats-officedocument.spreadsheetml.revisionLog+xml"/>
  <Override PartName="/xl/revisions/revisionLog1761.xml" ContentType="application/vnd.openxmlformats-officedocument.spreadsheetml.revisionLog+xml"/>
  <Override PartName="/xl/revisions/revisionLog1811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1312.xml" ContentType="application/vnd.openxmlformats-officedocument.spreadsheetml.revisionLog+xml"/>
  <Override PartName="/xl/revisions/revisionLog1294.xml" ContentType="application/vnd.openxmlformats-officedocument.spreadsheetml.revisionLog+xml"/>
  <Override PartName="/xl/revisions/revisionLog16811.xml" ContentType="application/vnd.openxmlformats-officedocument.spreadsheetml.revisionLog+xml"/>
  <Override PartName="/xl/revisions/revisionLog1221.xml" ContentType="application/vnd.openxmlformats-officedocument.spreadsheetml.revisionLog+xml"/>
  <Override PartName="/xl/revisions/revisionLog15211.xml" ContentType="application/vnd.openxmlformats-officedocument.spreadsheetml.revisionLog+xml"/>
  <Override PartName="/xl/revisions/revisionLog111211.xml" ContentType="application/vnd.openxmlformats-officedocument.spreadsheetml.revisionLog+xml"/>
  <Override PartName="/xl/revisions/revisionLog1192.xml" ContentType="application/vnd.openxmlformats-officedocument.spreadsheetml.revisionLog+xml"/>
  <Override PartName="/xl/revisions/revisionLog15122.xml" ContentType="application/vnd.openxmlformats-officedocument.spreadsheetml.revisionLog+xml"/>
  <Override PartName="/xl/revisions/revisionLog14921.xml" ContentType="application/vnd.openxmlformats-officedocument.spreadsheetml.revisionLog+xml"/>
  <Override PartName="/xl/revisions/revisionLog15621.xml" ContentType="application/vnd.openxmlformats-officedocument.spreadsheetml.revisionLog+xml"/>
  <Override PartName="/xl/revisions/revisionLog177.xml" ContentType="application/vnd.openxmlformats-officedocument.spreadsheetml.revisionLog+xml"/>
  <Override PartName="/xl/revisions/revisionLog114211.xml" ContentType="application/vnd.openxmlformats-officedocument.spreadsheetml.revisionLog+xml"/>
  <Override PartName="/xl/revisions/revisionLog113112111.xml" ContentType="application/vnd.openxmlformats-officedocument.spreadsheetml.revisionLog+xml"/>
  <Override PartName="/xl/revisions/revisionLog11711.xml" ContentType="application/vnd.openxmlformats-officedocument.spreadsheetml.revisionLog+xml"/>
  <Override PartName="/xl/revisions/revisionLog194.xml" ContentType="application/vnd.openxmlformats-officedocument.spreadsheetml.revisionLog+xml"/>
  <Override PartName="/xl/revisions/revisionLog16711.xml" ContentType="application/vnd.openxmlformats-officedocument.spreadsheetml.revisionLog+xml"/>
  <Override PartName="/xl/revisions/revisionLog1181111111.xml" ContentType="application/vnd.openxmlformats-officedocument.spreadsheetml.revisionLog+xml"/>
  <Override PartName="/xl/revisions/revisionLog1231.xml" ContentType="application/vnd.openxmlformats-officedocument.spreadsheetml.revisionLog+xml"/>
  <Override PartName="/xl/revisions/revisionLog126311111.xml" ContentType="application/vnd.openxmlformats-officedocument.spreadsheetml.revisionLog+xml"/>
  <Override PartName="/xl/revisions/revisionLog1232.xml" ContentType="application/vnd.openxmlformats-officedocument.spreadsheetml.revisionLog+xml"/>
  <Override PartName="/xl/revisions/revisionLog1274.xml" ContentType="application/vnd.openxmlformats-officedocument.spreadsheetml.revisionLog+xml"/>
  <Override PartName="/xl/revisions/revisionLog1382.xml" ContentType="application/vnd.openxmlformats-officedocument.spreadsheetml.revisionLog+xml"/>
  <Override PartName="/xl/revisions/revisionLog178.xml" ContentType="application/vnd.openxmlformats-officedocument.spreadsheetml.revisionLog+xml"/>
  <Override PartName="/xl/revisions/revisionLog191111.xml" ContentType="application/vnd.openxmlformats-officedocument.spreadsheetml.revisionLog+xml"/>
  <Override PartName="/xl/revisions/revisionLog12941.xml" ContentType="application/vnd.openxmlformats-officedocument.spreadsheetml.revisionLog+xml"/>
  <Override PartName="/xl/revisions/revisionLog17113.xml" ContentType="application/vnd.openxmlformats-officedocument.spreadsheetml.revisionLog+xml"/>
  <Override PartName="/xl/revisions/revisionLog17011.xml" ContentType="application/vnd.openxmlformats-officedocument.spreadsheetml.revisionLog+xml"/>
  <Override PartName="/xl/revisions/revisionLog1742.xml" ContentType="application/vnd.openxmlformats-officedocument.spreadsheetml.revisionLog+xml"/>
  <Override PartName="/xl/revisions/revisionLog17611.xml" ContentType="application/vnd.openxmlformats-officedocument.spreadsheetml.revisionLog+xml"/>
  <Override PartName="/xl/revisions/revisionLog1771.xml" ContentType="application/vnd.openxmlformats-officedocument.spreadsheetml.revisionLog+xml"/>
  <Override PartName="/xl/revisions/revisionLog117111.xml" ContentType="application/vnd.openxmlformats-officedocument.spreadsheetml.revisionLog+xml"/>
  <Override PartName="/xl/revisions/revisionLog19212.xml" ContentType="application/vnd.openxmlformats-officedocument.spreadsheetml.revisionLog+xml"/>
  <Override PartName="/xl/revisions/revisionLog119211.xml" ContentType="application/vnd.openxmlformats-officedocument.spreadsheetml.revisionLog+xml"/>
  <Override PartName="/xl/revisions/revisionLog1116.xml" ContentType="application/vnd.openxmlformats-officedocument.spreadsheetml.revisionLog+xml"/>
  <Override PartName="/xl/revisions/revisionLog120111.xml" ContentType="application/vnd.openxmlformats-officedocument.spreadsheetml.revisionLog+xml"/>
  <Override PartName="/xl/revisions/revisionLog1281.xml" ContentType="application/vnd.openxmlformats-officedocument.spreadsheetml.revisionLog+xml"/>
  <Override PartName="/xl/revisions/revisionLog12713.xml" ContentType="application/vnd.openxmlformats-officedocument.spreadsheetml.revisionLog+xml"/>
  <Override PartName="/xl/revisions/revisionLog168111.xml" ContentType="application/vnd.openxmlformats-officedocument.spreadsheetml.revisionLog+xml"/>
  <Override PartName="/xl/revisions/revisionLog16911.xml" ContentType="application/vnd.openxmlformats-officedocument.spreadsheetml.revisionLog+xml"/>
  <Override PartName="/xl/revisions/revisionLog179.xml" ContentType="application/vnd.openxmlformats-officedocument.spreadsheetml.revisionLog+xml"/>
  <Override PartName="/xl/revisions/revisionLog142111.xml" ContentType="application/vnd.openxmlformats-officedocument.spreadsheetml.revisionLog+xml"/>
  <Override PartName="/xl/revisions/revisionLog110111.xml" ContentType="application/vnd.openxmlformats-officedocument.spreadsheetml.revisionLog+xml"/>
  <Override PartName="/xl/revisions/revisionLog114311.xml" ContentType="application/vnd.openxmlformats-officedocument.spreadsheetml.revisionLog+xml"/>
  <Override PartName="/xl/revisions/revisionLog1282.xml" ContentType="application/vnd.openxmlformats-officedocument.spreadsheetml.revisionLog+xml"/>
  <Override PartName="/xl/revisions/revisionLog1304.xml" ContentType="application/vnd.openxmlformats-officedocument.spreadsheetml.revisionLog+xml"/>
  <Override PartName="/xl/revisions/revisionLog1923.xml" ContentType="application/vnd.openxmlformats-officedocument.spreadsheetml.revisionLog+xml"/>
  <Override PartName="/xl/revisions/revisionLog1184.xml" ContentType="application/vnd.openxmlformats-officedocument.spreadsheetml.revisionLog+xml"/>
  <Override PartName="/xl/revisions/revisionLog176111.xml" ContentType="application/vnd.openxmlformats-officedocument.spreadsheetml.revisionLog+xml"/>
  <Override PartName="/xl/revisions/revisionLog18211.xml" ContentType="application/vnd.openxmlformats-officedocument.spreadsheetml.revisionLog+xml"/>
  <Override PartName="/xl/revisions/revisionLog133311.xml" ContentType="application/vnd.openxmlformats-officedocument.spreadsheetml.revisionLog+xml"/>
  <Override PartName="/xl/revisions/revisionLog123211.xml" ContentType="application/vnd.openxmlformats-officedocument.spreadsheetml.revisionLog+xml"/>
  <Override PartName="/xl/revisions/revisionLog11212.xml" ContentType="application/vnd.openxmlformats-officedocument.spreadsheetml.revisionLog+xml"/>
  <Override PartName="/xl/revisions/revisionLog1781.xml" ContentType="application/vnd.openxmlformats-officedocument.spreadsheetml.revisionLog+xml"/>
  <Override PartName="/xl/revisions/revisionLog124111.xml" ContentType="application/vnd.openxmlformats-officedocument.spreadsheetml.revisionLog+xml"/>
  <Override PartName="/xl/revisions/revisionLog125111.xml" ContentType="application/vnd.openxmlformats-officedocument.spreadsheetml.revisionLog+xml"/>
  <Override PartName="/xl/revisions/revisionLog12711111.xml" ContentType="application/vnd.openxmlformats-officedocument.spreadsheetml.revisionLog+xml"/>
  <Override PartName="/xl/revisions/revisionLog169111.xml" ContentType="application/vnd.openxmlformats-officedocument.spreadsheetml.revisionLog+xml"/>
  <Override PartName="/xl/revisions/revisionLog1433.xml" ContentType="application/vnd.openxmlformats-officedocument.spreadsheetml.revisionLog+xml"/>
  <Override PartName="/xl/revisions/revisionLog11311111.xml" ContentType="application/vnd.openxmlformats-officedocument.spreadsheetml.revisionLog+xml"/>
  <Override PartName="/xl/revisions/revisionLog13011.xml" ContentType="application/vnd.openxmlformats-officedocument.spreadsheetml.revisionLog+xml"/>
  <Override PartName="/xl/revisions/revisionLog13231.xml" ContentType="application/vnd.openxmlformats-officedocument.spreadsheetml.revisionLog+xml"/>
  <Override PartName="/xl/revisions/revisionLog17421.xml" ContentType="application/vnd.openxmlformats-officedocument.spreadsheetml.revisionLog+xml"/>
  <Override PartName="/xl/revisions/revisionLog149211.xml" ContentType="application/vnd.openxmlformats-officedocument.spreadsheetml.revisionLog+xml"/>
  <Override PartName="/xl/revisions/revisionLog1312.xml" ContentType="application/vnd.openxmlformats-officedocument.spreadsheetml.revisionLog+xml"/>
  <Override PartName="/xl/revisions/revisionLog17711.xml" ContentType="application/vnd.openxmlformats-officedocument.spreadsheetml.revisionLog+xml"/>
  <Override PartName="/xl/revisions/revisionLog127111111.xml" ContentType="application/vnd.openxmlformats-officedocument.spreadsheetml.revisionLog+xml"/>
  <Override PartName="/xl/revisions/revisionLog13721.xml" ContentType="application/vnd.openxmlformats-officedocument.spreadsheetml.revisionLog+xml"/>
  <Override PartName="/xl/revisions/revisionLog13012.xml" ContentType="application/vnd.openxmlformats-officedocument.spreadsheetml.revisionLog+xml"/>
  <Override PartName="/xl/revisions/revisionLog11313.xml" ContentType="application/vnd.openxmlformats-officedocument.spreadsheetml.revisionLog+xml"/>
  <Override PartName="/xl/revisions/revisionLog11641.xml" ContentType="application/vnd.openxmlformats-officedocument.spreadsheetml.revisionLog+xml"/>
  <Override PartName="/xl/revisions/revisionLog1791.xml" ContentType="application/vnd.openxmlformats-officedocument.spreadsheetml.revisionLog+xml"/>
  <Override PartName="/xl/revisions/revisionLog11431111.xml" ContentType="application/vnd.openxmlformats-officedocument.spreadsheetml.revisionLog+xml"/>
  <Override PartName="/xl/revisions/revisionLog1331112.xml" ContentType="application/vnd.openxmlformats-officedocument.spreadsheetml.revisionLog+xml"/>
  <Override PartName="/xl/revisions/revisionLog132221111.xml" ContentType="application/vnd.openxmlformats-officedocument.spreadsheetml.revisionLog+xml"/>
  <Override PartName="/xl/revisions/revisionLog13821.xml" ContentType="application/vnd.openxmlformats-officedocument.spreadsheetml.revisionLog+xml"/>
  <Override PartName="/xl/revisions/revisionLog170111.xml" ContentType="application/vnd.openxmlformats-officedocument.spreadsheetml.revisionLog+xml"/>
  <Override PartName="/xl/revisions/revisionLog1761111.xml" ContentType="application/vnd.openxmlformats-officedocument.spreadsheetml.revisionLog+xml"/>
  <Override PartName="/xl/revisions/revisionLog11711111.xml" ContentType="application/vnd.openxmlformats-officedocument.spreadsheetml.revisionLog+xml"/>
  <Override PartName="/xl/revisions/revisionLog19221.xml" ContentType="application/vnd.openxmlformats-officedocument.spreadsheetml.revisionLog+xml"/>
  <Override PartName="/xl/revisions/revisionLog17811.xml" ContentType="application/vnd.openxmlformats-officedocument.spreadsheetml.revisionLog+xml"/>
  <Override PartName="/xl/revisions/revisionLog117111111.xml" ContentType="application/vnd.openxmlformats-officedocument.spreadsheetml.revisionLog+xml"/>
  <Override PartName="/xl/revisions/revisionLog13121.xml" ContentType="application/vnd.openxmlformats-officedocument.spreadsheetml.revisionLog+xml"/>
  <Override PartName="/xl/revisions/revisionLog13511.xml" ContentType="application/vnd.openxmlformats-officedocument.spreadsheetml.revisionLog+xml"/>
  <Override PartName="/xl/revisions/revisionLog127312.xml" ContentType="application/vnd.openxmlformats-officedocument.spreadsheetml.revisionLog+xml"/>
  <Override PartName="/xl/revisions/revisionLog1121112.xml" ContentType="application/vnd.openxmlformats-officedocument.spreadsheetml.revisionLog+xml"/>
  <Override PartName="/xl/revisions/revisionLog115112.xml" ContentType="application/vnd.openxmlformats-officedocument.spreadsheetml.revisionLog+xml"/>
  <Override PartName="/xl/revisions/revisionLog1165.xml" ContentType="application/vnd.openxmlformats-officedocument.spreadsheetml.revisionLog+xml"/>
  <Override PartName="/xl/revisions/revisionLog17911.xml" ContentType="application/vnd.openxmlformats-officedocument.spreadsheetml.revisionLog+xml"/>
  <Override PartName="/xl/revisions/revisionLog180.xml" ContentType="application/vnd.openxmlformats-officedocument.spreadsheetml.revisionLog+xml"/>
  <Override PartName="/xl/revisions/revisionLog130212.xml" ContentType="application/vnd.openxmlformats-officedocument.spreadsheetml.revisionLog+xml"/>
  <Override PartName="/xl/revisions/revisionLog1192111.xml" ContentType="application/vnd.openxmlformats-officedocument.spreadsheetml.revisionLog+xml"/>
  <Override PartName="/xl/revisions/revisionLog138121.xml" ContentType="application/vnd.openxmlformats-officedocument.spreadsheetml.revisionLog+xml"/>
  <Override PartName="/xl/revisions/revisionLog1391.xml" ContentType="application/vnd.openxmlformats-officedocument.spreadsheetml.revisionLog+xml"/>
  <Override PartName="/xl/revisions/revisionLog143211111.xml" ContentType="application/vnd.openxmlformats-officedocument.spreadsheetml.revisionLog+xml"/>
  <Override PartName="/xl/revisions/revisionLog17611111.xml" ContentType="application/vnd.openxmlformats-officedocument.spreadsheetml.revisionLog+xml"/>
  <Override PartName="/xl/revisions/revisionLog134111.xml" ContentType="application/vnd.openxmlformats-officedocument.spreadsheetml.revisionLog+xml"/>
  <Override PartName="/xl/revisions/revisionLog11111112.xml" ContentType="application/vnd.openxmlformats-officedocument.spreadsheetml.revisionLog+xml"/>
  <Override PartName="/xl/revisions/revisionLog177111.xml" ContentType="application/vnd.openxmlformats-officedocument.spreadsheetml.revisionLog+xml"/>
  <Override PartName="/xl/revisions/revisionLog179111.xml" ContentType="application/vnd.openxmlformats-officedocument.spreadsheetml.revisionLog+xml"/>
  <Override PartName="/xl/revisions/revisionLog137112.xml" ContentType="application/vnd.openxmlformats-officedocument.spreadsheetml.revisionLog+xml"/>
  <Override PartName="/xl/revisions/revisionLog1401.xml" ContentType="application/vnd.openxmlformats-officedocument.spreadsheetml.revisionLog+xml"/>
  <Override PartName="/xl/revisions/revisionLog1452111.xml" ContentType="application/vnd.openxmlformats-officedocument.spreadsheetml.revisionLog+xml"/>
  <Override PartName="/xl/revisions/revisionLog1131122.xml" ContentType="application/vnd.openxmlformats-officedocument.spreadsheetml.revisionLog+xml"/>
  <Override PartName="/xl/revisions/revisionLog116311.xml" ContentType="application/vnd.openxmlformats-officedocument.spreadsheetml.revisionLog+xml"/>
  <Override PartName="/xl/revisions/revisionLog1801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1321.xml" ContentType="application/vnd.openxmlformats-officedocument.spreadsheetml.revisionLog+xml"/>
  <Override PartName="/xl/revisions/revisionLog1361111.xml" ContentType="application/vnd.openxmlformats-officedocument.spreadsheetml.revisionLog+xml"/>
  <Override PartName="/xl/revisions/revisionLog11821.xml" ContentType="application/vnd.openxmlformats-officedocument.spreadsheetml.revisionLog+xml"/>
  <Override PartName="/xl/revisions/revisionLog1512111.xml" ContentType="application/vnd.openxmlformats-officedocument.spreadsheetml.revisionLog+xml"/>
  <Override PartName="/xl/revisions/revisionLog124211.xml" ContentType="application/vnd.openxmlformats-officedocument.spreadsheetml.revisionLog+xml"/>
  <Override PartName="/xl/revisions/revisionLog132211.xml" ContentType="application/vnd.openxmlformats-officedocument.spreadsheetml.revisionLog+xml"/>
  <Override PartName="/xl/revisions/revisionLog1492111.xml" ContentType="application/vnd.openxmlformats-officedocument.spreadsheetml.revisionLog+xml"/>
  <Override PartName="/xl/revisions/revisionLog11841.xml" ContentType="application/vnd.openxmlformats-officedocument.spreadsheetml.revisionLog+xml"/>
  <Override PartName="/xl/revisions/revisionLog1212.xml" ContentType="application/vnd.openxmlformats-officedocument.spreadsheetml.revisionLog+xml"/>
  <Override PartName="/xl/revisions/revisionLog146411.xml" ContentType="application/vnd.openxmlformats-officedocument.spreadsheetml.revisionLog+xml"/>
  <Override PartName="/xl/revisions/revisionLog1185.xml" ContentType="application/vnd.openxmlformats-officedocument.spreadsheetml.revisionLog+xml"/>
  <Override PartName="/xl/revisions/revisionLog178111.xml" ContentType="application/vnd.openxmlformats-officedocument.spreadsheetml.revisionLog+xml"/>
  <Override PartName="/xl/revisions/revisionLog13711112.xml" ContentType="application/vnd.openxmlformats-officedocument.spreadsheetml.revisionLog+xml"/>
  <Override PartName="/xl/revisions/revisionLog14311.xml" ContentType="application/vnd.openxmlformats-officedocument.spreadsheetml.revisionLog+xml"/>
  <Override PartName="/xl/revisions/revisionLog1163111.xml" ContentType="application/vnd.openxmlformats-officedocument.spreadsheetml.revisionLog+xml"/>
  <Override PartName="/xl/revisions/revisionLog118121.xml" ContentType="application/vnd.openxmlformats-officedocument.spreadsheetml.revisionLog+xml"/>
  <Override PartName="/xl/revisions/revisionLog1592.xml" ContentType="application/vnd.openxmlformats-officedocument.spreadsheetml.revisionLog+xml"/>
  <Override PartName="/xl/revisions/revisionLog1242.xml" ContentType="application/vnd.openxmlformats-officedocument.spreadsheetml.revisionLog+xml"/>
  <Override PartName="/xl/revisions/revisionLog15211111.xml" ContentType="application/vnd.openxmlformats-officedocument.spreadsheetml.revisionLog+xml"/>
  <Override PartName="/xl/revisions/revisionLog15121111.xml" ContentType="application/vnd.openxmlformats-officedocument.spreadsheetml.revisionLog+xml"/>
  <Override PartName="/xl/revisions/revisionLog1342.xml" ContentType="application/vnd.openxmlformats-officedocument.spreadsheetml.revisionLog+xml"/>
  <Override PartName="/xl/revisions/revisionLog1442.xml" ContentType="application/vnd.openxmlformats-officedocument.spreadsheetml.revisionLog+xml"/>
  <Override PartName="/xl/revisions/revisionLog1313.xml" ContentType="application/vnd.openxmlformats-officedocument.spreadsheetml.revisionLog+xml"/>
  <Override PartName="/xl/revisions/revisionLog1275.xml" ContentType="application/vnd.openxmlformats-officedocument.spreadsheetml.revisionLog+xml"/>
  <Override PartName="/xl/revisions/revisionLog1791111.xml" ContentType="application/vnd.openxmlformats-officedocument.spreadsheetml.revisionLog+xml"/>
  <Override PartName="/xl/revisions/revisionLog1314.xml" ContentType="application/vnd.openxmlformats-officedocument.spreadsheetml.revisionLog+xml"/>
  <Override PartName="/xl/revisions/revisionLog1401111.xml" ContentType="application/vnd.openxmlformats-officedocument.spreadsheetml.revisionLog+xml"/>
  <Override PartName="/xl/revisions/revisionLog14411.xml" ContentType="application/vnd.openxmlformats-officedocument.spreadsheetml.revisionLog+xml"/>
  <Override PartName="/xl/revisions/revisionLog115111112.xml" ContentType="application/vnd.openxmlformats-officedocument.spreadsheetml.revisionLog+xml"/>
  <Override PartName="/xl/revisions/revisionLog1173112.xml" ContentType="application/vnd.openxmlformats-officedocument.spreadsheetml.revisionLog+xml"/>
  <Override PartName="/xl/revisions/revisionLog18011.xml" ContentType="application/vnd.openxmlformats-officedocument.spreadsheetml.revisionLog+xml"/>
  <Override PartName="/xl/revisions/revisionLog1143111111.xml" ContentType="application/vnd.openxmlformats-officedocument.spreadsheetml.revisionLog+xml"/>
  <Override PartName="/xl/revisions/revisionLog12101.xml" ContentType="application/vnd.openxmlformats-officedocument.spreadsheetml.revisionLog+xml"/>
  <Override PartName="/xl/revisions/revisionLog14512111.xml" ContentType="application/vnd.openxmlformats-officedocument.spreadsheetml.revisionLog+xml"/>
  <Override PartName="/xl/revisions/revisionLog1211312.xml" ContentType="application/vnd.openxmlformats-officedocument.spreadsheetml.revisionLog+xml"/>
  <Override PartName="/xl/revisions/revisionLog1812.xml" ContentType="application/vnd.openxmlformats-officedocument.spreadsheetml.revisionLog+xml"/>
  <Override PartName="/xl/revisions/revisionLog1213.xml" ContentType="application/vnd.openxmlformats-officedocument.spreadsheetml.revisionLog+xml"/>
  <Override PartName="/xl/revisions/revisionLog1481.xml" ContentType="application/vnd.openxmlformats-officedocument.spreadsheetml.revisionLog+xml"/>
  <Override PartName="/xl/revisions/revisionLog1462211.xml" ContentType="application/vnd.openxmlformats-officedocument.spreadsheetml.revisionLog+xml"/>
  <Override PartName="/xl/revisions/revisionLog127112.xml" ContentType="application/vnd.openxmlformats-officedocument.spreadsheetml.revisionLog+xml"/>
  <Override PartName="/xl/revisions/revisionLog1273.xml" ContentType="application/vnd.openxmlformats-officedocument.spreadsheetml.revisionLog+xml"/>
  <Override PartName="/xl/revisions/revisionLog180111.xml" ContentType="application/vnd.openxmlformats-officedocument.spreadsheetml.revisionLog+xml"/>
  <Override PartName="/xl/revisions/revisionLog1513.xml" ContentType="application/vnd.openxmlformats-officedocument.spreadsheetml.revisionLog+xml"/>
  <Override PartName="/xl/revisions/revisionLog17311.xml" ContentType="application/vnd.openxmlformats-officedocument.spreadsheetml.revisionLog+xml"/>
  <Override PartName="/xl/revisions/revisionLog116311111.xml" ContentType="application/vnd.openxmlformats-officedocument.spreadsheetml.revisionLog+xml"/>
  <Override PartName="/xl/revisions/revisionLog117311111.xml" ContentType="application/vnd.openxmlformats-officedocument.spreadsheetml.revisionLog+xml"/>
  <Override PartName="/xl/revisions/revisionLog18121.xml" ContentType="application/vnd.openxmlformats-officedocument.spreadsheetml.revisionLog+xml"/>
  <Override PartName="/xl/revisions/revisionLog181211.xml" ContentType="application/vnd.openxmlformats-officedocument.spreadsheetml.revisionLog+xml"/>
  <Override PartName="/xl/revisions/revisionLog131311.xml" ContentType="application/vnd.openxmlformats-officedocument.spreadsheetml.revisionLog+xml"/>
  <Override PartName="/xl/revisions/revisionLog11511111111.xml" ContentType="application/vnd.openxmlformats-officedocument.spreadsheetml.revisionLog+xml"/>
  <Override PartName="/xl/revisions/revisionLog12113121.xml" ContentType="application/vnd.openxmlformats-officedocument.spreadsheetml.revisionLog+xml"/>
  <Override PartName="/xl/revisions/revisionLog1271121.xml" ContentType="application/vnd.openxmlformats-officedocument.spreadsheetml.revisionLog+xml"/>
  <Override PartName="/xl/revisions/revisionLog183.xml" ContentType="application/vnd.openxmlformats-officedocument.spreadsheetml.revisionLog+xml"/>
  <Override PartName="/xl/revisions/revisionLog1173111111.xml" ContentType="application/vnd.openxmlformats-officedocument.spreadsheetml.revisionLog+xml"/>
  <Override PartName="/xl/revisions/revisionLog12221.xml" ContentType="application/vnd.openxmlformats-officedocument.spreadsheetml.revisionLog+xml"/>
  <Override PartName="/xl/revisions/revisionLog12531.xml" ContentType="application/vnd.openxmlformats-officedocument.spreadsheetml.revisionLog+xml"/>
  <Override PartName="/xl/revisions/revisionLog1343.xml" ContentType="application/vnd.openxmlformats-officedocument.spreadsheetml.revisionLog+xml"/>
  <Override PartName="/xl/revisions/revisionLog15311.xml" ContentType="application/vnd.openxmlformats-officedocument.spreadsheetml.revisionLog+xml"/>
  <Override PartName="/xl/revisions/revisionLog156211.xml" ContentType="application/vnd.openxmlformats-officedocument.spreadsheetml.revisionLog+xml"/>
  <Override PartName="/xl/revisions/revisionLog12923.xml" ContentType="application/vnd.openxmlformats-officedocument.spreadsheetml.revisionLog+xml"/>
  <Override PartName="/xl/revisions/revisionLog13241.xml" ContentType="application/vnd.openxmlformats-officedocument.spreadsheetml.revisionLog+xml"/>
  <Override PartName="/xl/revisions/revisionLog14212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7411.xml" ContentType="application/vnd.openxmlformats-officedocument.spreadsheetml.revisionLog+xml"/>
  <Override PartName="/xl/revisions/revisionLog1441111.xml" ContentType="application/vnd.openxmlformats-officedocument.spreadsheetml.revisionLog+xml"/>
  <Override PartName="/xl/revisions/revisionLog1532.xml" ContentType="application/vnd.openxmlformats-officedocument.spreadsheetml.revisionLog+xml"/>
  <Override PartName="/xl/revisions/revisionLog11811112.xml" ContentType="application/vnd.openxmlformats-officedocument.spreadsheetml.revisionLog+xml"/>
  <Override PartName="/xl/revisions/revisionLog1831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45111.xml" ContentType="application/vnd.openxmlformats-officedocument.spreadsheetml.revisionLog+xml"/>
  <Override PartName="/xl/revisions/revisionLog1263111.xml" ContentType="application/vnd.openxmlformats-officedocument.spreadsheetml.revisionLog+xml"/>
  <Override PartName="/xl/revisions/revisionLog1383.xml" ContentType="application/vnd.openxmlformats-officedocument.spreadsheetml.revisionLog+xml"/>
  <Override PartName="/xl/revisions/revisionLog1493.xml" ContentType="application/vnd.openxmlformats-officedocument.spreadsheetml.revisionLog+xml"/>
  <Override PartName="/xl/revisions/revisionLog1201.xml" ContentType="application/vnd.openxmlformats-officedocument.spreadsheetml.revisionLog+xml"/>
  <Override PartName="/xl/revisions/revisionLog12521111.xml" ContentType="application/vnd.openxmlformats-officedocument.spreadsheetml.revisionLog+xml"/>
  <Override PartName="/xl/revisions/revisionLog148111.xml" ContentType="application/vnd.openxmlformats-officedocument.spreadsheetml.revisionLog+xml"/>
  <Override PartName="/xl/revisions/revisionLog1551.xml" ContentType="application/vnd.openxmlformats-officedocument.spreadsheetml.revisionLog+xml"/>
  <Override PartName="/xl/revisions/revisionLog13223.xml" ContentType="application/vnd.openxmlformats-officedocument.spreadsheetml.revisionLog+xml"/>
  <Override PartName="/xl/revisions/revisionLog1711111.xml" ContentType="application/vnd.openxmlformats-officedocument.spreadsheetml.revisionLog+xml"/>
  <Override PartName="/xl/revisions/revisionLog110112.xml" ContentType="application/vnd.openxmlformats-officedocument.spreadsheetml.revisionLog+xml"/>
  <Override PartName="/xl/revisions/revisionLog192211.xml" ContentType="application/vnd.openxmlformats-officedocument.spreadsheetml.revisionLog+xml"/>
  <Override PartName="/xl/revisions/revisionLog13731.xml" ContentType="application/vnd.openxmlformats-officedocument.spreadsheetml.revisionLog+xml"/>
  <Override PartName="/xl/revisions/revisionLog1521111.xml" ContentType="application/vnd.openxmlformats-officedocument.spreadsheetml.revisionLog+xml"/>
  <Override PartName="/xl/revisions/revisionLog12631111.xml" ContentType="application/vnd.openxmlformats-officedocument.spreadsheetml.revisionLog+xml"/>
  <Override PartName="/xl/revisions/revisionLog1292112.xml" ContentType="application/vnd.openxmlformats-officedocument.spreadsheetml.revisionLog+xml"/>
  <Override PartName="/xl/revisions/revisionLog184.xml" ContentType="application/vnd.openxmlformats-officedocument.spreadsheetml.revisionLog+xml"/>
  <Override PartName="/xl/revisions/revisionLog1241.xml" ContentType="application/vnd.openxmlformats-officedocument.spreadsheetml.revisionLog+xml"/>
  <Override PartName="/xl/revisions/revisionLog1177.xml" ContentType="application/vnd.openxmlformats-officedocument.spreadsheetml.revisionLog+xml"/>
  <Override PartName="/xl/revisions/revisionLog1491111.xml" ContentType="application/vnd.openxmlformats-officedocument.spreadsheetml.revisionLog+xml"/>
  <Override PartName="/xl/revisions/revisionLog14621.xml" ContentType="application/vnd.openxmlformats-officedocument.spreadsheetml.revisionLog+xml"/>
  <Override PartName="/xl/revisions/revisionLog1302112.xml" ContentType="application/vnd.openxmlformats-officedocument.spreadsheetml.revisionLog+xml"/>
  <Override PartName="/xl/revisions/revisionLog13311.xml" ContentType="application/vnd.openxmlformats-officedocument.spreadsheetml.revisionLog+xml"/>
  <Override PartName="/xl/revisions/revisionLog161111.xml" ContentType="application/vnd.openxmlformats-officedocument.spreadsheetml.revisionLog+xml"/>
  <Override PartName="/xl/revisions/revisionLog1561211.xml" ContentType="application/vnd.openxmlformats-officedocument.spreadsheetml.revisionLog+xml"/>
  <Override PartName="/xl/revisions/revisionLog13831.xml" ContentType="application/vnd.openxmlformats-officedocument.spreadsheetml.revisionLog+xml"/>
  <Override PartName="/xl/revisions/revisionLog11432.xml" ContentType="application/vnd.openxmlformats-officedocument.spreadsheetml.revisionLog+xml"/>
  <Override PartName="/xl/revisions/revisionLog1194.xml" ContentType="application/vnd.openxmlformats-officedocument.spreadsheetml.revisionLog+xml"/>
  <Override PartName="/xl/revisions/revisionLog15921.xml" ContentType="application/vnd.openxmlformats-officedocument.spreadsheetml.revisionLog+xml"/>
  <Override PartName="/xl/revisions/revisionLog12711112.xml" ContentType="application/vnd.openxmlformats-officedocument.spreadsheetml.revisionLog+xml"/>
  <Override PartName="/xl/revisions/revisionLog14331.xml" ContentType="application/vnd.openxmlformats-officedocument.spreadsheetml.revisionLog+xml"/>
  <Override PartName="/xl/revisions/revisionLog185.xml" ContentType="application/vnd.openxmlformats-officedocument.spreadsheetml.revisionLog+xml"/>
  <Override PartName="/xl/revisions/revisionLog118211.xml" ContentType="application/vnd.openxmlformats-officedocument.spreadsheetml.revisionLog+xml"/>
  <Override PartName="/xl/revisions/revisionLog12511.xml" ContentType="application/vnd.openxmlformats-officedocument.spreadsheetml.revisionLog+xml"/>
  <Override PartName="/xl/revisions/revisionLog1322111.xml" ContentType="application/vnd.openxmlformats-officedocument.spreadsheetml.revisionLog+xml"/>
  <Override PartName="/xl/revisions/revisionLog125311.xml" ContentType="application/vnd.openxmlformats-officedocument.spreadsheetml.revisionLog+xml"/>
  <Override PartName="/xl/revisions/revisionLog150111.xml" ContentType="application/vnd.openxmlformats-officedocument.spreadsheetml.revisionLog+xml"/>
  <Override PartName="/xl/revisions/revisionLog13222112.xml" ContentType="application/vnd.openxmlformats-officedocument.spreadsheetml.revisionLog+xml"/>
  <Override PartName="/xl/revisions/revisionLog133111.xml" ContentType="application/vnd.openxmlformats-officedocument.spreadsheetml.revisionLog+xml"/>
  <Override PartName="/xl/revisions/revisionLog172111.xml" ContentType="application/vnd.openxmlformats-officedocument.spreadsheetml.revisionLog+xml"/>
  <Override PartName="/xl/revisions/revisionLog1102.xml" ContentType="application/vnd.openxmlformats-officedocument.spreadsheetml.revisionLog+xml"/>
  <Override PartName="/xl/revisions/revisionLog13813.xml" ContentType="application/vnd.openxmlformats-officedocument.spreadsheetml.revisionLog+xml"/>
  <Override PartName="/xl/revisions/revisionLog14322.xml" ContentType="application/vnd.openxmlformats-officedocument.spreadsheetml.revisionLog+xml"/>
  <Override PartName="/xl/revisions/revisionLog1731.xml" ContentType="application/vnd.openxmlformats-officedocument.spreadsheetml.revisionLog+xml"/>
  <Override PartName="/xl/revisions/revisionLog1581.xml" ContentType="application/vnd.openxmlformats-officedocument.spreadsheetml.revisionLog+xml"/>
  <Override PartName="/xl/revisions/revisionLog11822.xml" ContentType="application/vnd.openxmlformats-officedocument.spreadsheetml.revisionLog+xml"/>
  <Override PartName="/xl/revisions/revisionLog13151.xml" ContentType="application/vnd.openxmlformats-officedocument.spreadsheetml.revisionLog+xml"/>
  <Override PartName="/xl/revisions/revisionLog129221.xml" ContentType="application/vnd.openxmlformats-officedocument.spreadsheetml.revisionLog+xml"/>
  <Override PartName="/xl/revisions/revisionLog1453.xml" ContentType="application/vnd.openxmlformats-officedocument.spreadsheetml.revisionLog+xml"/>
  <Override PartName="/xl/revisions/revisionLog186.xml" ContentType="application/vnd.openxmlformats-officedocument.spreadsheetml.revisionLog+xml"/>
  <Override PartName="/xl/revisions/revisionLog13022.xml" ContentType="application/vnd.openxmlformats-officedocument.spreadsheetml.revisionLog+xml"/>
  <Override PartName="/xl/revisions/revisionLog12712.xml" ContentType="application/vnd.openxmlformats-officedocument.spreadsheetml.revisionLog+xml"/>
  <Override PartName="/xl/revisions/revisionLog1241111.xml" ContentType="application/vnd.openxmlformats-officedocument.spreadsheetml.revisionLog+xml"/>
  <Override PartName="/xl/revisions/revisionLog13421.xml" ContentType="application/vnd.openxmlformats-officedocument.spreadsheetml.revisionLog+xml"/>
  <Override PartName="/xl/revisions/revisionLog1253.xml" ContentType="application/vnd.openxmlformats-officedocument.spreadsheetml.revisionLog+xml"/>
  <Override PartName="/xl/revisions/revisionLog153111.xml" ContentType="application/vnd.openxmlformats-officedocument.spreadsheetml.revisionLog+xml"/>
  <Override PartName="/xl/revisions/revisionLog156111.xml" ContentType="application/vnd.openxmlformats-officedocument.spreadsheetml.revisionLog+xml"/>
  <Override PartName="/xl/revisions/revisionLog1303.xml" ContentType="application/vnd.openxmlformats-officedocument.spreadsheetml.revisionLog+xml"/>
  <Override PartName="/xl/revisions/revisionLog111211111.xml" ContentType="application/vnd.openxmlformats-officedocument.spreadsheetml.revisionLog+xml"/>
  <Override PartName="/xl/revisions/revisionLog11421111.xml" ContentType="application/vnd.openxmlformats-officedocument.spreadsheetml.revisionLog+xml"/>
  <Override PartName="/xl/revisions/revisionLog1571.xml" ContentType="application/vnd.openxmlformats-officedocument.spreadsheetml.revisionLog+xml"/>
  <Override PartName="/xl/revisions/revisionLog1371111.xml" ContentType="application/vnd.openxmlformats-officedocument.spreadsheetml.revisionLog+xml"/>
  <Override PartName="/xl/revisions/revisionLog1422.xml" ContentType="application/vnd.openxmlformats-officedocument.spreadsheetml.revisionLog+xml"/>
  <Override PartName="/xl/revisions/revisionLog1331111.xml" ContentType="application/vnd.openxmlformats-officedocument.spreadsheetml.revisionLog+xml"/>
  <Override PartName="/xl/revisions/revisionLog1193.xml" ContentType="application/vnd.openxmlformats-officedocument.spreadsheetml.revisionLog+xml"/>
  <Override PartName="/xl/revisions/revisionLog1591.xml" ContentType="application/vnd.openxmlformats-officedocument.spreadsheetml.revisionLog+xml"/>
  <Override PartName="/xl/revisions/revisionLog14221.xml" ContentType="application/vnd.openxmlformats-officedocument.spreadsheetml.revisionLog+xml"/>
  <Override PartName="/xl/revisions/revisionLog1493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Сайт Департамент финансов\Бюджет міста\Динаміка змін\"/>
    </mc:Choice>
  </mc:AlternateContent>
  <xr:revisionPtr revIDLastSave="0" documentId="13_ncr:81_{586A8644-FAA4-40A5-B362-86C1377B0D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бщее" sheetId="1" r:id="rId1"/>
  </sheets>
  <definedNames>
    <definedName name="_xlnm._FilterDatabase" localSheetId="0" hidden="1">общее!$A$6:$CO$326</definedName>
    <definedName name="Z_005F280F_9A8C_4D61_A462_F589D592D290_.wvu.FilterData" localSheetId="0" hidden="1">общее!$A$6:$J$297</definedName>
    <definedName name="Z_027FE178_1172_4222_AF5C_23D964AF488A_.wvu.FilterData" localSheetId="0" hidden="1">общее!$A$4:$J$6</definedName>
    <definedName name="Z_0344C8F5_CCC1_4DA4_B4BA_9CEFB0A093F3_.wvu.FilterData" localSheetId="0" hidden="1">общее!$A$6:$J$297</definedName>
    <definedName name="Z_0419BBFE_F3CF_4518_8D24_82FEA8B7DDD6_.wvu.FilterData" localSheetId="0" hidden="1">общее!$A$6:$J$475</definedName>
    <definedName name="Z_06B1F1AE_9936_453D_B440_89FD7733A859_.wvu.FilterData" localSheetId="0" hidden="1">общее!$A$6:$J$373</definedName>
    <definedName name="Z_06B33669_D909_4CD8_806F_33C009B9DF0A_.wvu.FilterData" localSheetId="0" hidden="1">общее!$A$6:$J$254</definedName>
    <definedName name="Z_08491732_1BAF_49CD_8956_D3E9C2B85304_.wvu.FilterData" localSheetId="0" hidden="1">общее!$A$6:$J$297</definedName>
    <definedName name="Z_09F33DD9_E062_4B93_90BA_A6E8876D9E62_.wvu.FilterData" localSheetId="0" hidden="1">общее!$A$4:$J$6</definedName>
    <definedName name="Z_0B19D168_858D_4BCF_80E5_C18DD77CBE9F_.wvu.FilterData" localSheetId="0" hidden="1">общее!$A$4:$J$6</definedName>
    <definedName name="Z_0BDDB9FE_C07B_4E21_8514_F3881AE78CD6_.wvu.FilterData" localSheetId="0" hidden="1">общее!$A$6:$J$297</definedName>
    <definedName name="Z_0C71E80D_0254_4693_A8EC_34A4BD1A6F73_.wvu.FilterData" localSheetId="0" hidden="1">общее!$A$4:$J$6</definedName>
    <definedName name="Z_0CBA335B_0DD8_471B_913E_91954D8A7DE8_.wvu.FilterData" localSheetId="0" hidden="1">общее!$A$6:$J$297</definedName>
    <definedName name="Z_0CBA335B_0DD8_471B_913E_91954D8A7DE8_.wvu.Rows" localSheetId="0" hidden="1">общее!#REF!</definedName>
    <definedName name="Z_0EDC1FFF_2611_4DAC_98A8_22EC25025967_.wvu.FilterData" localSheetId="0" hidden="1">общее!$A$6:$J$373</definedName>
    <definedName name="Z_0F954C44_2E2C_4880_A030_4864EA711FE0_.wvu.FilterData" localSheetId="0" hidden="1">общее!$A$6:$J$475</definedName>
    <definedName name="Z_16D4F077_2EAE_4B98_A742_A1CD9A7B633C_.wvu.FilterData" localSheetId="0" hidden="1">общее!$A$6:$J$373</definedName>
    <definedName name="Z_1748D69A_4DB3_487A_8AD7_C0B3B71D3FB6_.wvu.FilterData" localSheetId="0" hidden="1">общее!$A$4:$J$6</definedName>
    <definedName name="Z_1862B7E4_4060_4370_88AF_4829C34881B7_.wvu.FilterData" localSheetId="0" hidden="1">общее!$A$6:$J$475</definedName>
    <definedName name="Z_1BA267BF_F5D4_4EB6_B077_27E074A28B2C_.wvu.FilterData" localSheetId="0" hidden="1">общее!$A$6:$J$475</definedName>
    <definedName name="Z_1BDFBE17_25BB_4BB9_B67F_4757B39B2D64_.wvu.FilterData" localSheetId="0" hidden="1">общее!$A$6:$J$254</definedName>
    <definedName name="Z_1BDFBE17_25BB_4BB9_B67F_4757B39B2D64_.wvu.Rows" localSheetId="0" hidden="1">общее!#REF!</definedName>
    <definedName name="Z_1E3BB7AF_B756_4A0C_A2BE_D723B28D252A_.wvu.FilterData" localSheetId="0" hidden="1">общее!$A$6:$J$373</definedName>
    <definedName name="Z_1FC076B5_9648_483F_BBEB_68BAECB9E209_.wvu.FilterData" localSheetId="0" hidden="1">общее!$A$6:$J$254</definedName>
    <definedName name="Z_2021983A_3D6E_4804_9038_C33FE9EA644F_.wvu.FilterData" localSheetId="0" hidden="1">общее!$A$6:$J$373</definedName>
    <definedName name="Z_2140268D_DEA7_466F_AE25_EAEFFE2D0081_.wvu.FilterData" localSheetId="0" hidden="1">общее!$A$4:$J$6</definedName>
    <definedName name="Z_21651801_29AF_44DA_B88B_12DD75943577_.wvu.FilterData" localSheetId="0" hidden="1">общее!$A$6:$J$373</definedName>
    <definedName name="Z_221AFC77_C97B_4D44_8163_7AA758A08BF9_.wvu.FilterData" localSheetId="0" hidden="1">общее!$A$6:$J$254</definedName>
    <definedName name="Z_221AFC77_C97B_4D44_8163_7AA758A08BF9_.wvu.PrintArea" localSheetId="0" hidden="1">общее!$A$2:$J$242</definedName>
    <definedName name="Z_221AFC77_C97B_4D44_8163_7AA758A08BF9_.wvu.PrintTitles" localSheetId="0" hidden="1">общее!$6:$6</definedName>
    <definedName name="Z_23143807_1CCE_467D_8F79_FB088A4A08A4_.wvu.FilterData" localSheetId="0" hidden="1">общее!$A$6:$J$475</definedName>
    <definedName name="Z_24E8AEAA_06F7_460E_9064_DAA742C6F748_.wvu.FilterData" localSheetId="0" hidden="1">общее!$A$6:$J$254</definedName>
    <definedName name="Z_24F3E475_1A82_464A_A2B9_6272C75DE965_.wvu.FilterData" localSheetId="0" hidden="1">общее!$A$6:$J$475</definedName>
    <definedName name="Z_258565C2_6F7E_47DA_A97D_5DEA70489C65_.wvu.FilterData" localSheetId="0" hidden="1">общее!$A$6:$J$254</definedName>
    <definedName name="Z_2627E621_2724_4458_A97A_DA4867CC78C7_.wvu.FilterData" localSheetId="0" hidden="1">общее!$A$6:$J$297</definedName>
    <definedName name="Z_26302507_6225_4D5F_830E_9C0EA681B1F9_.wvu.FilterData" localSheetId="0" hidden="1">общее!$A$6:$J$475</definedName>
    <definedName name="Z_2A0A5548_2EEF_4469_A03C_FA481083CE33_.wvu.FilterData" localSheetId="0" hidden="1">общее!$A$6:$J$373</definedName>
    <definedName name="Z_2A4C0749_63B0_4D48_8771_593E99B870CF_.wvu.FilterData" localSheetId="0" hidden="1">общее!$A$6:$J$373</definedName>
    <definedName name="Z_2A873CA7_D1CE_4F50_B607_3E6930776CDE_.wvu.FilterData" localSheetId="0" hidden="1">общее!$A$6:$J$297</definedName>
    <definedName name="Z_2C16AC7D_1F05_4386_90A0_A2DA4836DDE1_.wvu.FilterData" localSheetId="0" hidden="1">общее!$A$6:$J$297</definedName>
    <definedName name="Z_2C18B72E_FABC_405E_9989_871873679CB9_.wvu.FilterData" localSheetId="0" hidden="1">общее!$A$6:$J$475</definedName>
    <definedName name="Z_2D1F835C_2905_49B2_ACB0_6B5DC39ABF77_.wvu.FilterData" localSheetId="0" hidden="1">общее!$A$6:$J$475</definedName>
    <definedName name="Z_2DB33E37_AA0F_4B4B_B7C9_A11BA792B878_.wvu.FilterData" localSheetId="0" hidden="1">общее!$A$4:$J$6</definedName>
    <definedName name="Z_2E403391_C63C_4844_B760_535E5B14235D_.wvu.FilterData" localSheetId="0" hidden="1">общее!$A$6:$J$297</definedName>
    <definedName name="Z_2EA6131F_89B6_4FC5_8D3F_2E657C0F9729_.wvu.FilterData" localSheetId="0" hidden="1">общее!$A$6:$J$297</definedName>
    <definedName name="Z_3054E370_5DE4_4F07_9AEC_8E1396CAD8D6_.wvu.FilterData" localSheetId="0" hidden="1">общее!$A$6:$J$373</definedName>
    <definedName name="Z_30EAEA67_9656_4874_9B82_0AE83C45AB26_.wvu.FilterData" localSheetId="0" hidden="1">общее!$A$6:$J$373</definedName>
    <definedName name="Z_315252D1_A60E_4446_B1ED_7AE241C4BB71_.wvu.FilterData" localSheetId="0" hidden="1">общее!$A$6:$J$373</definedName>
    <definedName name="Z_322077ED_714E_4730_9121_953073B8C43F_.wvu.FilterData" localSheetId="0" hidden="1">общее!$A$6:$J$252</definedName>
    <definedName name="Z_33313D92_ACCC_472C_8066_C92558BED64F_.wvu.FilterData" localSheetId="0" hidden="1">общее!$A$6:$J$373</definedName>
    <definedName name="Z_33FCD28F_F474_4478_8228_BBE6129DFD33_.wvu.FilterData" localSheetId="0" hidden="1">общее!$A$6:$J$373</definedName>
    <definedName name="Z_36602011_6F80_4B7E_9881_FDB5866DE132_.wvu.FilterData" localSheetId="0" hidden="1">общее!$A$6:$J$475</definedName>
    <definedName name="Z_3824CD03_2F75_4531_8348_997F8B6518CE_.wvu.FilterData" localSheetId="0" hidden="1">общее!$A$6:$J$254</definedName>
    <definedName name="Z_3882A51E_FD17_4C10_93F2_F0C9B03BC730_.wvu.FilterData" localSheetId="0" hidden="1">общее!$A$6:$J$297</definedName>
    <definedName name="Z_39B9868C_0524_4A04_B50B_22CB89138F2C_.wvu.FilterData" localSheetId="0" hidden="1">общее!$A$6:$J$297</definedName>
    <definedName name="Z_3A3D386F_BF44_4CDF_AECB_A030233CF3BE_.wvu.FilterData" localSheetId="0" hidden="1">общее!$A$6:$J$475</definedName>
    <definedName name="Z_3B5575E9_696E_4E1F_8BBE_8483CF318052_.wvu.FilterData" localSheetId="0" hidden="1">общее!$A$4:$J$6</definedName>
    <definedName name="Z_3B5575E9_696E_4E1F_8BBE_8483CF318052_.wvu.PrintArea" localSheetId="0" hidden="1">общее!$A$2:$J$242</definedName>
    <definedName name="Z_3B5575E9_696E_4E1F_8BBE_8483CF318052_.wvu.PrintTitles" localSheetId="0" hidden="1">общее!$6:$6</definedName>
    <definedName name="Z_3F669C1C_24D3_4C3D_9A16_6C0219D100D3_.wvu.FilterData" localSheetId="0" hidden="1">общее!$A$4:$J$6</definedName>
    <definedName name="Z_40E0D498_E2F0_4E4C_AD04_0CCBD88738E3_.wvu.FilterData" localSheetId="0" hidden="1">общее!$A$6:$J$254</definedName>
    <definedName name="Z_40F66B3F_B1A0_4660_B7EC_2C8F1BD66B34_.wvu.FilterData" localSheetId="0" hidden="1">общее!$A$6:$J$373</definedName>
    <definedName name="Z_429899D9_5B00_46A4_8670_9042E5D6B3B9_.wvu.FilterData" localSheetId="0" hidden="1">общее!$A$6:$J$373</definedName>
    <definedName name="Z_429AA136_6142_4A99_977B_8067300179C4_.wvu.FilterData" localSheetId="0" hidden="1">общее!$A$6:$J$373</definedName>
    <definedName name="Z_43369FCC_2CCA_4665_99C7_275B440DE937_.wvu.FilterData" localSheetId="0" hidden="1">общее!$A$6:$J$297</definedName>
    <definedName name="Z_452C56A1_7A56_4ADE_A5CF_E260228787E3_.wvu.FilterData" localSheetId="0" hidden="1">общее!$A$4:$J$6</definedName>
    <definedName name="Z_452C56A1_7A56_4ADE_A5CF_E260228787E3_.wvu.PrintArea" localSheetId="0" hidden="1">общее!$A$2:$J$242</definedName>
    <definedName name="Z_452C56A1_7A56_4ADE_A5CF_E260228787E3_.wvu.PrintTitles" localSheetId="0" hidden="1">общее!$6:$6</definedName>
    <definedName name="Z_471079C8_6E8B_4088_8968_A7D0C5B8653D_.wvu.FilterData" localSheetId="0" hidden="1">общее!$A$6:$J$475</definedName>
    <definedName name="Z_47250A82_9F08_48A3_99F5_B1354F557BF5_.wvu.FilterData" localSheetId="0" hidden="1">общее!$A$6:$J$297</definedName>
    <definedName name="Z_48783A06_63D3_427A_A6E9_9592F9D916F6_.wvu.FilterData" localSheetId="0" hidden="1">общее!$A$6:$J$297</definedName>
    <definedName name="Z_4910244A_FD97_43F8_8121_7A39DEE7F6C3_.wvu.FilterData" localSheetId="0" hidden="1">общее!$A$6:$J$297</definedName>
    <definedName name="Z_495617EB_A9DC_44E1_A455_3D0079645590_.wvu.FilterData" localSheetId="0" hidden="1">общее!$A$6:$J$373</definedName>
    <definedName name="Z_4BC9F541_1AEB_4DA7_A0F9_3F6DB8D4E82B_.wvu.FilterData" localSheetId="0" hidden="1">общее!$A$6:$J$254</definedName>
    <definedName name="Z_4C9A721B_C5BE_4E52_A18E_0730E1D3B8FE_.wvu.FilterData" localSheetId="0" hidden="1">общее!$A$6:$J$373</definedName>
    <definedName name="Z_4CD9C922_19B5_419E_BD84_E209894B16C0_.wvu.FilterData" localSheetId="0" hidden="1">общее!$A$6:$J$373</definedName>
    <definedName name="Z_505D733E_455F_46B4_ACCC_4F218E555D81_.wvu.FilterData" localSheetId="0" hidden="1">общее!$A$6:$J$475</definedName>
    <definedName name="Z_5152B790_6528_48A7_ACFA_991FA35A233D_.wvu.FilterData" localSheetId="0" hidden="1">общее!$A$6:$J$297</definedName>
    <definedName name="Z_527D5B17_7578_4A0E_8233_A8DD6DE458C2_.wvu.FilterData" localSheetId="0" hidden="1">общее!$A$6:$J$373</definedName>
    <definedName name="Z_53234816_0120_4392_94AB_599CEA5C30B9_.wvu.FilterData" localSheetId="0" hidden="1">общее!$A$6:$J$475</definedName>
    <definedName name="Z_5512C256_B576_4E26_8E01_289925B9D9C4_.wvu.FilterData" localSheetId="0" hidden="1">общее!$A$4:$J$6</definedName>
    <definedName name="Z_561DE2D1_B0AE_4896_AA61_5926B88ED735_.wvu.FilterData" localSheetId="0" hidden="1">общее!$A$6:$J$254</definedName>
    <definedName name="Z_57216EB5_F285_4D3D_8804_F4C1447258E5_.wvu.FilterData" localSheetId="0" hidden="1">общее!$A$6:$J$373</definedName>
    <definedName name="Z_5776AEEC_9913_4217_814D_400CFE679C3E_.wvu.FilterData" localSheetId="0" hidden="1">общее!$A$6:$J$254</definedName>
    <definedName name="Z_59F9E859_7DBE_4B96_A969_63ADA1E07BFE_.wvu.FilterData" localSheetId="0" hidden="1">общее!$A$6:$J$297</definedName>
    <definedName name="Z_5A17F74F_9F13_46B8_8433_8D22469D4185_.wvu.FilterData" localSheetId="0" hidden="1">общее!$A$6:$J$475</definedName>
    <definedName name="Z_5D9BE3B7_C618_47DB_8F0E_D1DDB1705E6B_.wvu.FilterData" localSheetId="0" hidden="1">общее!$A$4:$J$6</definedName>
    <definedName name="Z_5EEB5DC5_097B_47D6_81BA_F19E1000B57E_.wvu.FilterData" localSheetId="0" hidden="1">общее!$A$6:$J$373</definedName>
    <definedName name="Z_5EEB5DC5_097B_47D6_81BA_F19E1000B57E_.wvu.PrintArea" localSheetId="0" hidden="1">общее!$A$2:$J$242</definedName>
    <definedName name="Z_5EEB5DC5_097B_47D6_81BA_F19E1000B57E_.wvu.PrintTitles" localSheetId="0" hidden="1">общее!$6:$6</definedName>
    <definedName name="Z_60012CAC_965D_4CFC_93A4_5CCD711B12F0_.wvu.FilterData" localSheetId="0" hidden="1">общее!$A$4:$J$6</definedName>
    <definedName name="Z_6149D971_6896_4099_83EB_61159C951281_.wvu.FilterData" localSheetId="0" hidden="1">общее!$A$6:$J$373</definedName>
    <definedName name="Z_65CADE76_9E13_43BF_B11F_E308EC288263_.wvu.FilterData" localSheetId="0" hidden="1">общее!$A$6:$J$373</definedName>
    <definedName name="Z_66A24AA4_A74D_49B7_A44D_9BC6D293F264_.wvu.FilterData" localSheetId="0" hidden="1">общее!$A$6:$J$254</definedName>
    <definedName name="Z_675C859F_867B_4E3E_8283_3B2C94BFA5E5_.wvu.FilterData" localSheetId="0" hidden="1">общее!$A$6:$J$254</definedName>
    <definedName name="Z_67E15AF4_B3D4_4F28_BA3A_4297C918EDE6_.wvu.FilterData" localSheetId="0" hidden="1">общее!$A$6:$J$254</definedName>
    <definedName name="Z_68CBFC64_03A4_4F74_B34E_EE1DB915A668_.wvu.FilterData" localSheetId="0" hidden="1">общее!$A$6:$J$254</definedName>
    <definedName name="Z_6A002B8B_DF15_47FE_8548_D0F88EB4EB77_.wvu.FilterData" localSheetId="0" hidden="1">общее!$A$6:$J$297</definedName>
    <definedName name="Z_6AE5F3A0_C632_4594_A73E_9DFBAB3F48DD_.wvu.FilterData" localSheetId="0" hidden="1">общее!$A$6:$J$297</definedName>
    <definedName name="Z_6DB878EC_F0AA_4EE0_8DBD_0D2F2413D073_.wvu.FilterData" localSheetId="0" hidden="1">общее!$A$6:$J$373</definedName>
    <definedName name="Z_7012C998_533E_4EDC_995F_53A252D8A143_.wvu.FilterData" localSheetId="0" hidden="1">общее!$A$6:$J$297</definedName>
    <definedName name="Z_713A662A_DFDD_43FB_A56E_1E210432D89D_.wvu.FilterData" localSheetId="0" hidden="1">общее!$A$6:$J$297</definedName>
    <definedName name="Z_716F213C_8FDB_4E7E_934B_B03987478AAA_.wvu.FilterData" localSheetId="0" hidden="1">общее!$A$6:$J$297</definedName>
    <definedName name="Z_72615B4A_0666_48DC_B3A0_332799C5347B_.wvu.FilterData" localSheetId="0" hidden="1">общее!$A$4:$J$6</definedName>
    <definedName name="Z_72EDDA2C_BFF2_4D48_A13B_2B9C46213374_.wvu.FilterData" localSheetId="0" hidden="1">общее!$A$6:$J$373</definedName>
    <definedName name="Z_743F23AC_8B5C_40B6_9ADD_B2B54B0B36A7_.wvu.FilterData" localSheetId="0" hidden="1">общее!$A$6:$J$373</definedName>
    <definedName name="Z_746B9BA0_2CAB_416E_B194_EC52DB1EC742_.wvu.FilterData" localSheetId="0" hidden="1">общее!$A$6:$J$373</definedName>
    <definedName name="Z_768BA9CF_2122_41A7_8903_ECE3A54B69F8_.wvu.FilterData" localSheetId="0" hidden="1">общее!$A$6:$J$475</definedName>
    <definedName name="Z_78D70EA8_5249_4DAA_AE4A_2D8FFFD697D9_.wvu.FilterData" localSheetId="0" hidden="1">общее!$A$6:$J$373</definedName>
    <definedName name="Z_795D5ECF_BF90_4F3E_A74E_B1A55C8421F2_.wvu.FilterData" localSheetId="0" hidden="1">общее!$A$6:$J$373</definedName>
    <definedName name="Z_7A2B4F7E_E736_4CE4_ACAF_AB2E1CDC2BED_.wvu.FilterData" localSheetId="0" hidden="1">общее!$A$6:$J$297</definedName>
    <definedName name="Z_7A936B14_3168_4319_80EC_9AB0E1E51913_.wvu.FilterData" localSheetId="0" hidden="1">общее!$A$6:$J$373</definedName>
    <definedName name="Z_7C69758B_CDC9_4874_B714_8DA98D7197DD_.wvu.FilterData" localSheetId="0" hidden="1">общее!$A$6:$J$373</definedName>
    <definedName name="Z_7C74E095_428E_48E8_A71D_0600250A46E8_.wvu.FilterData" localSheetId="0" hidden="1">общее!$A$6:$J$297</definedName>
    <definedName name="Z_7E5CD23C_5346_4E9D_BFA0_035B6BA3097B_.wvu.FilterData" localSheetId="0" hidden="1">общее!$A$6:$J$254</definedName>
    <definedName name="Z_7E83462C_2646_43F5_BA25_2D4B100EBEB1_.wvu.FilterData" localSheetId="0" hidden="1">общее!$A$6:$J$297</definedName>
    <definedName name="Z_7EDDA008_F905_436E_A980_951BDACDA577_.wvu.FilterData" localSheetId="0" hidden="1">общее!$A$4:$J$6</definedName>
    <definedName name="Z_7F2FA179_7E75_4D04_9C08_383F9EAE36E4_.wvu.FilterData" localSheetId="0" hidden="1">общее!$A$6:$J$373</definedName>
    <definedName name="Z_7F311C52_3815_4334_BC86_EFE1D9CF838D_.wvu.FilterData" localSheetId="0" hidden="1">общее!$A$6:$J$252</definedName>
    <definedName name="Z_81AB0083_9AC8_46E5_8989_3683179BE2CD_.wvu.FilterData" localSheetId="0" hidden="1">общее!$A$6:$J$297</definedName>
    <definedName name="Z_82778C3B_E039_40FB_9D6E_6C955809D3AF_.wvu.FilterData" localSheetId="0" hidden="1">общее!$A$6:$J$373</definedName>
    <definedName name="Z_82F7123C_C030_4534_8B46_822C4EBC62EC_.wvu.FilterData" localSheetId="0" hidden="1">общее!$A$6:$J$475</definedName>
    <definedName name="Z_82F7E495_211B_4D53_B382_DE1C7FAF3376_.wvu.FilterData" localSheetId="0" hidden="1">общее!$A$6:$J$475</definedName>
    <definedName name="Z_84291F06_C171_4BC3_846A_5B29D7A14C1B_.wvu.FilterData" localSheetId="0" hidden="1">общее!$A$6:$J$254</definedName>
    <definedName name="Z_84AB9039_6109_4932_AA14_522BD4A30F0B_.wvu.FilterData" localSheetId="0" hidden="1">общее!$A$6:$J$254</definedName>
    <definedName name="Z_85BFB728_94F1_4323_ACC8_9456F845AE11_.wvu.FilterData" localSheetId="0" hidden="1">общее!$A$6:$J$373</definedName>
    <definedName name="Z_85CA5D27_9304_4004_A8E8_6687AFFCC00A_.wvu.FilterData" localSheetId="0" hidden="1">общее!$A$6:$J$297</definedName>
    <definedName name="Z_868786DC_4C96_45F5_A272_3E03D4B934A0_.wvu.FilterData" localSheetId="0" hidden="1">общее!$A$6:$CO$326</definedName>
    <definedName name="Z_8712F0EA_8AFD_45F0_99A0_31E181367C18_.wvu.FilterData" localSheetId="0" hidden="1">общее!$A$4:$J$6</definedName>
    <definedName name="Z_87307EED_7277_4B82_83B9_FD6EFB33210A_.wvu.FilterData" localSheetId="0" hidden="1">общее!$A$6:$J$373</definedName>
    <definedName name="Z_87B11953_FBBE_4422_B331_7A1407FEF2C2_.wvu.FilterData" localSheetId="0" hidden="1">общее!$A$6:$J$254</definedName>
    <definedName name="Z_8AD8908B_5409_470D_AEE7_01A535707576_.wvu.FilterData" localSheetId="0" hidden="1">общее!$A$6:$J$297</definedName>
    <definedName name="Z_8BA1F70D_2590_40B0_8F4D_CC37D4F962D2_.wvu.FilterData" localSheetId="0" hidden="1">общее!$A$6:$J$373</definedName>
    <definedName name="Z_8DA01475_C6A0_4A19_B7EB_B1C704431492_.wvu.FilterData" localSheetId="0" hidden="1">общее!$A$6:$J$297</definedName>
    <definedName name="Z_8E60DEEE_B29D_4EEA_B25A_DB1975B13507_.wvu.FilterData" localSheetId="0" hidden="1">общее!$A$6:$J$475</definedName>
    <definedName name="Z_8F5BBF1A_FC79_4BB3_97F0_50B619130E26_.wvu.FilterData" localSheetId="0" hidden="1">общее!$A$6:$J$297</definedName>
    <definedName name="Z_8FB1E024_9866_4CAD_B900_0CCFEA27B234_.wvu.FilterData" localSheetId="0" hidden="1">общее!$A$6:$J$297</definedName>
    <definedName name="Z_8FB1E024_9866_4CAD_B900_0CCFEA27B234_.wvu.PrintArea" localSheetId="0" hidden="1">общее!$A$2:$J$242</definedName>
    <definedName name="Z_8FB1E024_9866_4CAD_B900_0CCFEA27B234_.wvu.PrintTitles" localSheetId="0" hidden="1">общее!$6:$6</definedName>
    <definedName name="Z_90104242_D578_485A_91E2_ACB42B11755F_.wvu.FilterData" localSheetId="0" hidden="1">общее!$A$6:$J$373</definedName>
    <definedName name="Z_90518B97_7307_4173_A97E_975285B914B1_.wvu.FilterData" localSheetId="0" hidden="1">общее!$A$6:$J$297</definedName>
    <definedName name="Z_925CFE27_E1C6_48F7_AA2E_4E47C240CFE1_.wvu.FilterData" localSheetId="0" hidden="1">общее!$A$6:$J$297</definedName>
    <definedName name="Z_93443DB4_16CC_4115_8132_074F13427393_.wvu.FilterData" localSheetId="0" hidden="1">общее!$A$6:$J$252</definedName>
    <definedName name="Z_93A13551_3E8E_4065_89A7_310AA9E7AE54_.wvu.FilterData" localSheetId="0" hidden="1">общее!$A$6:$J$373</definedName>
    <definedName name="Z_94F9C593_9DE2_4EC4_AFA3_39D38CF2BB33_.wvu.FilterData" localSheetId="0" hidden="1">общее!$A$6:$J$252</definedName>
    <definedName name="Z_95A7493F_2B11_406A_BB91_458FD9DC3BAE_.wvu.FilterData" localSheetId="0" hidden="1">общее!$A$6:$J$254</definedName>
    <definedName name="Z_95A7493F_2B11_406A_BB91_458FD9DC3BAE_.wvu.PrintArea" localSheetId="0" hidden="1">общее!$A$2:$J$242</definedName>
    <definedName name="Z_95A7493F_2B11_406A_BB91_458FD9DC3BAE_.wvu.PrintTitles" localSheetId="0" hidden="1">общее!$6:$6</definedName>
    <definedName name="Z_966D3932_E429_4C59_AC55_697D9EEA620A_.wvu.FilterData" localSheetId="0" hidden="1">общее!$A$6:$CO$326</definedName>
    <definedName name="Z_966D3932_E429_4C59_AC55_697D9EEA620A_.wvu.PrintArea" localSheetId="0" hidden="1">общее!$A$1:$J$253</definedName>
    <definedName name="Z_966D3932_E429_4C59_AC55_697D9EEA620A_.wvu.PrintTitles" localSheetId="0" hidden="1">общее!$6:$6</definedName>
    <definedName name="Z_967F1A8A_48DD_4277_A863_3849576B72D0_.wvu.FilterData" localSheetId="0" hidden="1">общее!$A$6:$J$297</definedName>
    <definedName name="Z_998E5F34_5F22_456C_AF6B_44B849DA5E75_.wvu.FilterData" localSheetId="0" hidden="1">общее!$A$6:$J$252</definedName>
    <definedName name="Z_9BFA17BE_4413_48EA_8DFA_9D7972E1D966_.wvu.FilterData" localSheetId="0" hidden="1">общее!$A$6:$J$297</definedName>
    <definedName name="Z_9DB42EA6_6F33_4055_AFFC_2CB330A83BF6_.wvu.FilterData" localSheetId="0" hidden="1">общее!$A$6:$J$252</definedName>
    <definedName name="Z_9E613866_5B9C_47D7_AFA4_58928D3C6E62_.wvu.FilterData" localSheetId="0" hidden="1">общее!$A$6:$J$297</definedName>
    <definedName name="Z_9EB09BA5_1A06_464B_9D4E_3EF1374F6659_.wvu.FilterData" localSheetId="0" hidden="1">общее!$A$6:$J$252</definedName>
    <definedName name="Z_9F241BF9_3E2B_4BDD_B26A_F89F327E72C3_.wvu.FilterData" localSheetId="0" hidden="1">общее!$A$6:$J$254</definedName>
    <definedName name="Z_9FE2B88C_FF56_4DEE_8B84_1ADFBBB1D084_.wvu.FilterData" localSheetId="0" hidden="1">общее!$A$6:$J$475</definedName>
    <definedName name="Z_A274E916_0616_4798_8975_3911D43C14F5_.wvu.FilterData" localSheetId="0" hidden="1">общее!$A$6:$J$373</definedName>
    <definedName name="Z_A2AC5481_37D4_4229_BD4F_7BED984BFF61_.wvu.FilterData" localSheetId="0" hidden="1">общее!$A$6:$J$254</definedName>
    <definedName name="Z_A330E7CE_1B63_4807_AC38_5251AE03B568_.wvu.FilterData" localSheetId="0" hidden="1">общее!$A$6:$J$475</definedName>
    <definedName name="Z_A5BD67D1_5F1C_472E_9385_9177CF38402F_.wvu.FilterData" localSheetId="0" hidden="1">общее!$A$6:$J$297</definedName>
    <definedName name="Z_A600D8D5_C13F_49F2_9D2C_FC8EA32AC551_.wvu.FilterData" localSheetId="0" hidden="1">общее!$A$6:$J$475</definedName>
    <definedName name="Z_A600D8D5_C13F_49F2_9D2C_FC8EA32AC551_.wvu.PrintTitles" localSheetId="0" hidden="1">общее!$6:$6</definedName>
    <definedName name="Z_A75085A3_4AC1_49B5_8DC1_19942A878723_.wvu.FilterData" localSheetId="0" hidden="1">общее!$A$6:$J$373</definedName>
    <definedName name="Z_A7A42B55_9F6C_4A34_BF88_539458839798_.wvu.FilterData" localSheetId="0" hidden="1">общее!$A$6:$J$254</definedName>
    <definedName name="Z_A9CB6613_36BA_46BF_9FA8_AEAB37393612_.wvu.FilterData" localSheetId="0" hidden="1">общее!$A$6:$J$297</definedName>
    <definedName name="Z_AA3BE0DE_1363_4DDA_934E_FD9CAE988533_.wvu.FilterData" localSheetId="0" hidden="1">общее!$A$6:$J$373</definedName>
    <definedName name="Z_AA5DB17E_D4B9_49C8_96A5_D22053C6C5B1_.wvu.FilterData" localSheetId="0" hidden="1">общее!$A$6:$J$297</definedName>
    <definedName name="Z_ACBA7AB7_E5BF_4817_ACF6_DA5FB388AD46_.wvu.FilterData" localSheetId="0" hidden="1">общее!$A$6:$J$373</definedName>
    <definedName name="Z_AEABEE2C_6038_47D9_81A7_15110E43218C_.wvu.FilterData" localSheetId="0" hidden="1">общее!$A$6:$J$373</definedName>
    <definedName name="Z_B0CF427B_E64B_46A6_97A4_9B49090FE4BE_.wvu.FilterData" localSheetId="0" hidden="1">общее!$A$6:$J$373</definedName>
    <definedName name="Z_B0D300EE_CE3D_4267_8F4B_3D65D54915E1_.wvu.FilterData" localSheetId="0" hidden="1">общее!$A$6:$J$254</definedName>
    <definedName name="Z_B2319D0F_B5B7_4B85_B31D_3FEB7916998F_.wvu.FilterData" localSheetId="0" hidden="1">общее!$A$6:$J$475</definedName>
    <definedName name="Z_B4997D58_BD25_4440_9383_3C887D277BCF_.wvu.FilterData" localSheetId="0" hidden="1">общее!$A$6:$J$373</definedName>
    <definedName name="Z_B55746B5_6CDF_443B_8C7F_8F8A1DC5562E_.wvu.FilterData" localSheetId="0" hidden="1">общее!$A$6:$J$475</definedName>
    <definedName name="Z_B607774B_B68E_4DBE_B4D4_274DD101B3B3_.wvu.FilterData" localSheetId="0" hidden="1">общее!$A$4:$J$6</definedName>
    <definedName name="Z_B637BC8F_E49F_4D36_BA7E_87587BAEF462_.wvu.FilterData" localSheetId="0" hidden="1">общее!$A$6:$J$373</definedName>
    <definedName name="Z_B8AC68F9_618C_4990_B101_9BD7FB1FCD22_.wvu.FilterData" localSheetId="0" hidden="1">общее!$A$4:$J$6</definedName>
    <definedName name="Z_B9D2896B_3D46_4E80_A333_D35EE8923B5F_.wvu.FilterData" localSheetId="0" hidden="1">общее!$A$6:$J$297</definedName>
    <definedName name="Z_BA1D743D_8CD7_4C01_B0E4_1729D2189C73_.wvu.FilterData" localSheetId="0" hidden="1">общее!$A$6:$J$297</definedName>
    <definedName name="Z_BB4DF29A_3635_4350_9E09_BBEF363FC239_.wvu.FilterData" localSheetId="0" hidden="1">общее!$A$4:$J$6</definedName>
    <definedName name="Z_BC4BF63E_98F8_4CE0_B0DE_A2A71C291EFE_.wvu.FilterData" localSheetId="0" hidden="1">общее!$A$6:$J$297</definedName>
    <definedName name="Z_BC735923_D0EA_47FD_9B99_A44B26AB32B8_.wvu.FilterData" localSheetId="0" hidden="1">общее!$A$6:$J$254</definedName>
    <definedName name="Z_BE1C4A44_01B5_4ECE_8D55_C71095D37032_.wvu.FilterData" localSheetId="0" hidden="1">общее!$A$6:$J$297</definedName>
    <definedName name="Z_BED4F540_47A7_459B_8414_21EF84302EA3_.wvu.FilterData" localSheetId="0" hidden="1">общее!$A$6:$J$373</definedName>
    <definedName name="Z_BF36043A_AFA1_4ED6_B54F_F4173C55E31C_.wvu.FilterData" localSheetId="0" hidden="1">общее!$A$6:$J$373</definedName>
    <definedName name="Z_BF57B08F_2B48_4EE9_9ADD_06D6906608C1_.wvu.FilterData" localSheetId="0" hidden="1">общее!$A$6:$J$475</definedName>
    <definedName name="Z_C105019C_D493_4AF2_B08B_98003C4FEF9B_.wvu.FilterData" localSheetId="0" hidden="1">общее!$A$6:$J$373</definedName>
    <definedName name="Z_C172C42A_B6A9_490D_905B_14F6BA2DCBCA_.wvu.FilterData" localSheetId="0" hidden="1">общее!$A$6:$J$297</definedName>
    <definedName name="Z_C32A6808_4BDA_43E4_ACD1_1B0FCC0DA219_.wvu.FilterData" localSheetId="0" hidden="1">общее!$A$6:$J$373</definedName>
    <definedName name="Z_C343756C_7EBC_41EB_89B6_11C31F46AD7D_.wvu.FilterData" localSheetId="0" hidden="1">общее!$A$6:$J$373</definedName>
    <definedName name="Z_C4269454_1D3D_4937_A7DB_6BFDB690E1BF_.wvu.FilterData" localSheetId="0" hidden="1">общее!$A$6:$J$373</definedName>
    <definedName name="Z_C4A91C4C_4FDF_4528_B780_BABD8261F89B_.wvu.FilterData" localSheetId="0" hidden="1">общее!$A$6:$J$252</definedName>
    <definedName name="Z_C5AC499E_0359_4E1F_94CE_578AF2A54734_.wvu.FilterData" localSheetId="0" hidden="1">общее!$A$6:$J$475</definedName>
    <definedName name="Z_C5DD2CEF_6DC9_42B9_B991_658B57CBD712_.wvu.FilterData" localSheetId="0" hidden="1">общее!$A$6:$J$475</definedName>
    <definedName name="Z_C7FD81BD_691B_4A89_96A0_CDABC50081E4_.wvu.FilterData" localSheetId="0" hidden="1">общее!$A$6:$J$373</definedName>
    <definedName name="Z_C8489D43_32B9_4349_973B_9C94F0536721_.wvu.FilterData" localSheetId="0" hidden="1">общее!$A$6:$J$475</definedName>
    <definedName name="Z_C920DB58_DB5D_4286_8169_C2AA2ED89A9A_.wvu.FilterData" localSheetId="0" hidden="1">общее!$A$6:$J$297</definedName>
    <definedName name="Z_CC0A6F72_A956_4FF0_A9CF_B2F133844683_.wvu.FilterData" localSheetId="0" hidden="1">общее!$A$6:$J$373</definedName>
    <definedName name="Z_CF069AD8_C6E4_40EE_85C1_CD44D38BC77F_.wvu.FilterData" localSheetId="0" hidden="1">общее!$A$6:$J$252</definedName>
    <definedName name="Z_CF1EFC15_1276_44E9_B8E0_6069FE1FC094_.wvu.FilterData" localSheetId="0" hidden="1">общее!$A$6:$J$373</definedName>
    <definedName name="Z_CFB0A04F_563D_4D2B_BCD3_ACFCDC70E584_.wvu.FilterData" localSheetId="0" hidden="1">общее!$A$6:$J$297</definedName>
    <definedName name="Z_CFB0A04F_563D_4D2B_BCD3_ACFCDC70E584_.wvu.Rows" localSheetId="0" hidden="1">общее!$7:$91,общее!$93:$101</definedName>
    <definedName name="Z_CFD58EC5_F475_4F0C_8822_861C497EA100_.wvu.FilterData" localSheetId="0" hidden="1">общее!$A$6:$J$254</definedName>
    <definedName name="Z_CFD58EC5_F475_4F0C_8822_861C497EA100_.wvu.PrintArea" localSheetId="0" hidden="1">общее!$A$1:$J$254</definedName>
    <definedName name="Z_CFD58EC5_F475_4F0C_8822_861C497EA100_.wvu.PrintTitles" localSheetId="0" hidden="1">общее!$6:$6</definedName>
    <definedName name="Z_CFD58EC5_F475_4F0C_8822_861C497EA100_.wvu.Rows" localSheetId="0" hidden="1">общее!$198:$201</definedName>
    <definedName name="Z_D0621073_25BE_47D7_AC33_51146458D41C_.wvu.FilterData" localSheetId="0" hidden="1">общее!$A$6:$J$254</definedName>
    <definedName name="Z_D10FBD64_4601_40D8_BA69_F0EA6D3ED846_.wvu.FilterData" localSheetId="0" hidden="1">общее!$A$6:$J$297</definedName>
    <definedName name="Z_D14B1F1D_6F0E_49B1_92FB_6E5D79228E22_.wvu.FilterData" localSheetId="0" hidden="1">общее!$A$6:$J$373</definedName>
    <definedName name="Z_D3BF9972_335A_4BF6_985A_3FAFB12859F0_.wvu.FilterData" localSheetId="0" hidden="1">общее!$A$6:$J$297</definedName>
    <definedName name="Z_D3FC038B_D1F5_4CDD_BF89_B0BF2773CD42_.wvu.FilterData" localSheetId="0" hidden="1">общее!$A$4:$J$6</definedName>
    <definedName name="Z_D4E8D1A3_1CF7_4E9F_8E3E_76E99A013BCC_.wvu.FilterData" localSheetId="0" hidden="1">общее!$A$6:$J$373</definedName>
    <definedName name="Z_D5681C61_0984_4C5B_9D67_8EE316AD015C_.wvu.FilterData" localSheetId="0" hidden="1">общее!$A$6:$J$373</definedName>
    <definedName name="Z_D64EF95C_79C4_46AC_AC41_4006BE2579BA_.wvu.FilterData" localSheetId="0" hidden="1">общее!$A$6:$J$373</definedName>
    <definedName name="Z_D6C9B499_8D30_4283_AE2A_B58ABDEBA548_.wvu.FilterData" localSheetId="0" hidden="1">общее!$A$6:$J$475</definedName>
    <definedName name="Z_D99C893A_0D9F_4F69_B1E5_4BCEB72F4291_.wvu.FilterData" localSheetId="0" hidden="1">общее!$A$4:$J$6</definedName>
    <definedName name="Z_DB146771_765B_4EDB_AC76_D56707AD72CF_.wvu.FilterData" localSheetId="0" hidden="1">общее!$A$6:$J$373</definedName>
    <definedName name="Z_DBF8F6A4_7388_4C5F_8609_AD47282385A6_.wvu.FilterData" localSheetId="0" hidden="1">общее!$A$6:$J$475</definedName>
    <definedName name="Z_DE0623D9_75DF_4C41_AF3E_5381C2A8629F_.wvu.FilterData" localSheetId="0" hidden="1">общее!$A$6:$J$373</definedName>
    <definedName name="Z_DEE728ED_1133_4DAB_BC02_158A35CECBC6_.wvu.FilterData" localSheetId="0" hidden="1">общее!$A$6:$J$254</definedName>
    <definedName name="Z_DFF3F719_2855_42BC_ACEB_8441420613B1_.wvu.FilterData" localSheetId="0" hidden="1">общее!$A$6:$J$297</definedName>
    <definedName name="Z_E147D13D_D04D_431E_888C_5A9AE670FC44_.wvu.FilterData" localSheetId="0" hidden="1">общее!$A$4:$J$6</definedName>
    <definedName name="Z_E147D13D_D04D_431E_888C_5A9AE670FC44_.wvu.PrintTitles" localSheetId="0" hidden="1">общее!$6:$6</definedName>
    <definedName name="Z_E1663454_FD8A_4EB7_8B04_ADE04D736B77_.wvu.FilterData" localSheetId="0" hidden="1">общее!$A$6:$J$373</definedName>
    <definedName name="Z_E3334516_B3FD_45B9_AB64_DFED61082F84_.wvu.FilterData" localSheetId="0" hidden="1">общее!$A$6:$J$373</definedName>
    <definedName name="Z_E3983C1A_AB41_491B_B4D8_ECB97796B009_.wvu.FilterData" localSheetId="0" hidden="1">общее!$A$6:$J$373</definedName>
    <definedName name="Z_E418290D_2076_47BD_8438_6673CF24E35A_.wvu.FilterData" localSheetId="0" hidden="1">общее!$A$6:$J$373</definedName>
    <definedName name="Z_EA8E6D18_68D7_4389_88CB_3C3027AB668A_.wvu.FilterData" localSheetId="0" hidden="1">общее!$A$6:$J$475</definedName>
    <definedName name="Z_ED5AC437_1F65_441E_BBEA_F88D9FEA1BA8_.wvu.FilterData" localSheetId="0" hidden="1">общее!$A$6:$J$297</definedName>
    <definedName name="Z_EE3611DB_BB9A_42C8_98CA_2B323AB8FB7B_.wvu.FilterData" localSheetId="0" hidden="1">общее!$A$6:$J$373</definedName>
    <definedName name="Z_EF32CA8F_131B_41F0_AA31_167807ADE2D4_.wvu.FilterData" localSheetId="0" hidden="1">общее!$A$6:$J$254</definedName>
    <definedName name="Z_EFD63851_2976_4987_8539_F3FE3A991088_.wvu.FilterData" localSheetId="0" hidden="1">общее!$A$6:$J$373</definedName>
    <definedName name="Z_F06ACB63_A424_47E0_8092_CCE891CCD225_.wvu.FilterData" localSheetId="0" hidden="1">общее!$A$4:$J$6</definedName>
    <definedName name="Z_F09B8F21_CFBA_4144_8BE7_F13B0A684312_.wvu.FilterData" localSheetId="0" hidden="1">общее!$A$6:$J$254</definedName>
    <definedName name="Z_F14D494F_E5E8_4E8F_99A5_E5D0EE7C4CD1_.wvu.FilterData" localSheetId="0" hidden="1">общее!$A$6:$J$297</definedName>
    <definedName name="Z_F35C19AC_1AD8_4B98_9E5C_812DA7490AFD_.wvu.FilterData" localSheetId="0" hidden="1">общее!$A$6:$J$297</definedName>
    <definedName name="Z_F5149A81_C534_4D57_8E28_ACCC96AC9AC3_.wvu.FilterData" localSheetId="0" hidden="1">общее!$A$6:$J$373</definedName>
    <definedName name="Z_F5211A6A_EE37_46DC_9C2C_FBE0CAB7604C_.wvu.FilterData" localSheetId="0" hidden="1">общее!$A$4:$J$6</definedName>
    <definedName name="Z_F63B9AFD_D8B0_4F8C_A0C2_8214DCA948D7_.wvu.FilterData" localSheetId="0" hidden="1">общее!$A$6:$J$254</definedName>
    <definedName name="Z_F6991520_2C3B_4C21_9197_8515F05E79C7_.wvu.FilterData" localSheetId="0" hidden="1">общее!$A$6:$J$373</definedName>
    <definedName name="Z_F73173ED_9D02_4835_8031_F71A7D33ECA6_.wvu.FilterData" localSheetId="0" hidden="1">общее!$A$6:$J$475</definedName>
    <definedName name="Z_F9324F9E_6E0D_484A_B1A6_F87CCAA93894_.wvu.FilterData" localSheetId="0" hidden="1">общее!$A$6:$J$297</definedName>
    <definedName name="Z_F9544812_EB32_433B_BB14_D909670E9E5D_.wvu.FilterData" localSheetId="0" hidden="1">общее!$A$6:$J$297</definedName>
    <definedName name="Z_F9CD2061_D224_494A_B06D_1C81E6930B04_.wvu.FilterData" localSheetId="0" hidden="1">общее!$A$6:$J$252</definedName>
    <definedName name="Z_F9D2B861_A6DF_4E58_9205_20667B07345D_.wvu.FilterData" localSheetId="0" hidden="1">общее!$A$6:$J$373</definedName>
    <definedName name="Z_FA039D92_C83F_438E_BA9D_917452CA1B7F_.wvu.FilterData" localSheetId="0" hidden="1">общее!$A$6:$J$297</definedName>
    <definedName name="Z_FDA91638_7DD6_48C3_8AC3_AA44420F30D7_.wvu.FilterData" localSheetId="0" hidden="1">общее!$A$6:$J$254</definedName>
    <definedName name="Z_FF1C8053_6325_4562_BDE7_81A6D9BCDD2B_.wvu.FilterData" localSheetId="0" hidden="1">общее!$A$6:$J$252</definedName>
    <definedName name="Z_FF9353E4_7543_4700_982C_B41C9ACB3ADF_.wvu.FilterData" localSheetId="0" hidden="1">общее!$A$6:$J$254</definedName>
    <definedName name="Z_FFB47FFE_A5E4_419A_BD39_DDC70DF4F5D4_.wvu.FilterData" localSheetId="0" hidden="1">общее!$A$6:$J$297</definedName>
  </definedNames>
  <calcPr calcId="181029"/>
  <customWorkbookViews>
    <customWorkbookView name="user - Личное представление" guid="{868786DC-4C96-45F5-A272-3E03D4B934A0}" mergeInterval="0" personalView="1" maximized="1" xWindow="-8" yWindow="-8" windowWidth="1936" windowHeight="1056" activeSheetId="1"/>
    <customWorkbookView name="User416a - Личное представление" guid="{CFD58EC5-F475-4F0C-8822-861C497EA100}" mergeInterval="0" personalView="1" maximized="1" xWindow="1" yWindow="1" windowWidth="1920" windowHeight="850" tabRatio="563" activeSheetId="1"/>
    <customWorkbookView name="User_569 - Личное представление" guid="{68CBFC64-03A4-4F74-B34E-EE1DB915A668}" mergeInterval="0" personalView="1" maximized="1" xWindow="1" yWindow="1" windowWidth="1916" windowHeight="850" activeSheetId="1"/>
    <customWorkbookView name="user457a - Личное представление" guid="{1BDFBE17-25BB-4BB9-B67F-4757B39B2D64}" mergeInterval="0" personalView="1" maximized="1" xWindow="1" yWindow="1" windowWidth="1916" windowHeight="810" activeSheetId="1"/>
    <customWorkbookView name="User415 - Личное представление" guid="{06B33669-D909-4CD8-806F-33C009B9DF0A}" mergeInterval="0" personalView="1" maximized="1" xWindow="1" yWindow="1" windowWidth="1920" windowHeight="850" activeSheetId="1"/>
    <customWorkbookView name="User563c - Личное представление" guid="{675C859F-867B-4E3E-8283-3B2C94BFA5E5}" mergeInterval="0" personalView="1" maximized="1" xWindow="1" yWindow="1" windowWidth="1920" windowHeight="802" activeSheetId="1"/>
    <customWorkbookView name="user415c - Личное представление" guid="{3824CD03-2F75-4531-8348-997F8B6518CE}" mergeInterval="0" personalView="1" maximized="1" xWindow="1" yWindow="1" windowWidth="1859" windowHeight="838" activeSheetId="1"/>
    <customWorkbookView name="User459c - Личное представление" guid="{84AB9039-6109-4932-AA14-522BD4A30F0B}" mergeInterval="0" personalView="1" maximized="1" xWindow="1" yWindow="1" windowWidth="1920" windowHeight="802" activeSheetId="1"/>
    <customWorkbookView name="user565f - Личное представление" guid="{713A662A-DFDD-43FB-A56E-1E210432D89D}" mergeInterval="0" personalView="1" maximized="1" xWindow="1" yWindow="1" windowWidth="1920" windowHeight="850" activeSheetId="1"/>
    <customWorkbookView name="User463d - Личное представление" guid="{F9324F9E-6E0D-484A-B1A6-F87CCAA93894}" mergeInterval="0" personalView="1" maximized="1" xWindow="1" yWindow="1" windowWidth="1920" windowHeight="850" activeSheetId="1"/>
    <customWorkbookView name="User416b - Личное представление" guid="{90518B97-7307-4173-A97E-975285B914B1}" mergeInterval="0" personalView="1" maximized="1" xWindow="1" yWindow="1" windowWidth="1920" windowHeight="850" activeSheetId="1"/>
    <customWorkbookView name="User465e - Личное представление" guid="{2C18B72E-FABC-405E-9989-871873679CB9}" mergeInterval="0" personalView="1" maximized="1" xWindow="1" yWindow="1" windowWidth="1920" windowHeight="850" activeSheetId="1"/>
    <customWorkbookView name="User563b - Личное представление" guid="{8112C56A-816E-41B5-AC5C-5C34336EE27C}" mergeInterval="0" personalView="1" maximized="1" xWindow="-9" yWindow="-9" windowWidth="1938" windowHeight="1048" activeSheetId="1"/>
    <customWorkbookView name="User56a - Личное представление" guid="{B0CF427B-E64B-46A6-97A4-9B49090FE4BE}" mergeInterval="0" personalView="1" maximized="1" xWindow="-8" yWindow="-8" windowWidth="1936" windowHeight="1056" activeSheetId="1"/>
    <customWorkbookView name="Microsoft - Личное представление" guid="{72EDDA2C-BFF2-4D48-A13B-2B9C46213374}" mergeInterval="0" personalView="1" maximized="1" xWindow="1" yWindow="1" windowWidth="1366" windowHeight="496" activeSheetId="1"/>
    <customWorkbookView name="Танечка - Особисте подання" guid="{839A87F2-F73A-45C5-ADB8-392A99CC1EFF}" mergeInterval="0" personalView="1" maximized="1" xWindow="-8" yWindow="-8" windowWidth="1936" windowHeight="1056" activeSheetId="1"/>
    <customWorkbookView name="user_451 - Личное представление" guid="{5EEB5DC5-097B-47D6-81BA-F19E1000B57E}" mergeInterval="0" personalView="1" maximized="1" xWindow="-8" yWindow="-8" windowWidth="1936" windowHeight="1056" activeSheetId="1"/>
    <customWorkbookView name="Tanya - Личное представление" guid="{795D5ECF-BF90-4F3E-A74E-B1A55C8421F2}" mergeInterval="0" personalView="1" maximized="1" xWindow="1" yWindow="1" windowWidth="1920" windowHeight="808" activeSheetId="1"/>
    <customWorkbookView name="User_463 - Личное представление" guid="{E147D13D-D04D-431E-888C-5A9AE670FC44}" mergeInterval="0" personalView="1" maximized="1" windowWidth="1276" windowHeight="850" activeSheetId="1"/>
    <customWorkbookView name="Garmash - Личное представление" guid="{3B5575E9-696E-4E1F-8BBE-8483CF318052}" mergeInterval="0" personalView="1" maximized="1" windowWidth="1020" windowHeight="562" activeSheetId="1"/>
    <customWorkbookView name="User416 - Личное представление" guid="{452C56A1-7A56-4ADE-A5CF-E260228787E3}" mergeInterval="0" personalView="1" maximized="1" windowWidth="1020" windowHeight="596" activeSheetId="1"/>
    <customWorkbookView name="user_457 - Личное представление" guid="{7EDDA008-F905-436E-A980-951BDACDA577}" mergeInterval="0" personalView="1" maximized="1" xWindow="1" yWindow="1" windowWidth="1920" windowHeight="753" activeSheetId="1"/>
    <customWorkbookView name="User457c  - Личное представление" guid="{2A0A5548-2EEF-4469-A03C-FA481083CE33}" mergeInterval="0" personalView="1" maximized="1" windowWidth="1020" windowHeight="569" activeSheetId="1"/>
    <customWorkbookView name="user458 - Личное представление" guid="{CC0A6F72-A956-4FF0-A9CF-B2F133844683}" mergeInterval="0" personalView="1" maximized="1" xWindow="1" yWindow="1" windowWidth="1280" windowHeight="453" activeSheetId="1"/>
    <customWorkbookView name="User565 - Личное представление" guid="{B5FF27E5-4C0E-4323-88CE-5D44F441DDEF}" mergeInterval="0" personalView="1" maximized="1" xWindow="1" yWindow="1" windowWidth="1920" windowHeight="829" activeSheetId="1"/>
    <customWorkbookView name="User_455 - Личное представление" guid="{33313D92-ACCC-472C-8066-C92558BED64F}" mergeInterval="0" personalView="1" maximized="1" xWindow="1" yWindow="1" windowWidth="1920" windowHeight="753" activeSheetId="1"/>
    <customWorkbookView name="user415a - Личное представление" guid="{F9D2B861-A6DF-4E58-9205-20667B07345D}" mergeInterval="0" personalView="1" maximized="1" xWindow="1" yWindow="1" windowWidth="1440" windowHeight="633" activeSheetId="1"/>
    <customWorkbookView name="User415b - Личное представление" guid="{0EDC1FFF-2611-4DAC-98A8-22EC25025967}" mergeInterval="0" personalView="1" maximized="1" xWindow="1" yWindow="1" windowWidth="1916" windowHeight="808" activeSheetId="1"/>
    <customWorkbookView name="user416d - Личное представление" guid="{998E5F34-5F22-456C-AF6B-44B849DA5E75}" mergeInterval="0" personalView="1" maximized="1" xWindow="1" yWindow="1" windowWidth="1916" windowHeight="692" activeSheetId="1"/>
    <customWorkbookView name="User465b - Личное представление" guid="{471079C8-6E8B-4088-8968-A7D0C5B8653D}" mergeInterval="0" personalView="1" maximized="1" xWindow="1" yWindow="1" windowWidth="1920" windowHeight="850" activeSheetId="1"/>
    <customWorkbookView name="Use565c - Личное представление" guid="{A600D8D5-C13F-49F2-9D2C-FC8EA32AC551}" mergeInterval="0" personalView="1" maximized="1" xWindow="1" yWindow="1" windowWidth="1920" windowHeight="802" activeSheetId="1"/>
    <customWorkbookView name="User569a - Личное представление" guid="{8FB1E024-9866-4CAD-B900-0CCFEA27B234}" mergeInterval="0" personalView="1" maximized="1" xWindow="1" yWindow="1" windowWidth="1920" windowHeight="850" activeSheetId="1"/>
    <customWorkbookView name="User457d - Личное представление" guid="{0CBA335B-0DD8-471B-913E-91954D8A7DE8}" mergeInterval="0" personalView="1" maximized="1" xWindow="1" yWindow="1" windowWidth="1916" windowHeight="802" activeSheetId="1"/>
    <customWorkbookView name="Танечка - Личное представление" guid="{BE1C4A44-01B5-4ECE-8D55-C71095D37032}" mergeInterval="0" personalView="1" maximized="1" xWindow="1" yWindow="1" windowWidth="1920" windowHeight="850" activeSheetId="1"/>
    <customWorkbookView name="user563a - Личное представление" guid="{CFB0A04F-563D-4D2B-BCD3-ACFCDC70E584}" mergeInterval="0" personalView="1" maximized="1" xWindow="1" yWindow="1" windowWidth="1846" windowHeight="838" activeSheetId="1"/>
    <customWorkbookView name="User569c - Личное представление" guid="{BC4BF63E-98F8-4CE0-B0DE-A2A71C291EFE}" mergeInterval="0" personalView="1" maximized="1" xWindow="1" yWindow="1" windowWidth="1920" windowHeight="850" activeSheetId="1"/>
    <customWorkbookView name="Яна - Личное представление" guid="{9BFA17BE-4413-48EA-8DFA-9D7972E1D966}" mergeInterval="0" personalView="1" maximized="1" xWindow="1" yWindow="1" windowWidth="1920" windowHeight="850" activeSheetId="1"/>
    <customWorkbookView name="user459b - Личное представление" guid="{FA039D92-C83F-438E-BA9D-917452CA1B7F}" mergeInterval="0" personalView="1" maximized="1" xWindow="1" yWindow="1" windowWidth="1920" windowHeight="850" activeSheetId="1"/>
    <customWorkbookView name="user459a - Личное представление" guid="{8DA01475-C6A0-4A19-B7EB-B1C704431492}" mergeInterval="0" personalView="1" maximized="1" xWindow="1" yWindow="1" windowWidth="1904" windowHeight="838" activeSheetId="1"/>
    <customWorkbookView name="user457c - Личное представление" guid="{221AFC77-C97B-4D44-8163-7AA758A08BF9}" mergeInterval="0" personalView="1" maximized="1" xWindow="1" yWindow="1" windowWidth="1470" windowHeight="557" activeSheetId="1"/>
    <customWorkbookView name="user457b - Личное представление" guid="{95A7493F-2B11-406A-BB91-458FD9DC3BAE}" mergeInterval="0" personalView="1" maximized="1" xWindow="1" yWindow="1" windowWidth="1717" windowHeight="772" activeSheetId="1"/>
    <customWorkbookView name="user465a - Личное представление" guid="{EF32CA8F-131B-41F0-AA31-167807ADE2D4}" mergeInterval="0" personalView="1" maximized="1" xWindow="1" yWindow="1" windowWidth="1860" windowHeight="831" activeSheetId="1"/>
    <customWorkbookView name="User465d - Личное представление" guid="{D0621073-25BE-47D7-AC33-51146458D41C}" mergeInterval="0" personalView="1" maximized="1" xWindow="1" yWindow="1" windowWidth="1920" windowHeight="850" activeSheetId="1"/>
    <customWorkbookView name="user416c - Личное представление" guid="{966D3932-E429-4C59-AC55-697D9EEA620A}" mergeInterval="0" personalView="1" maximized="1" xWindow="1" yWindow="1" windowWidth="1920" windowHeight="802" activeSheetId="1"/>
  </customWorkbookViews>
</workbook>
</file>

<file path=xl/calcChain.xml><?xml version="1.0" encoding="utf-8"?>
<calcChain xmlns="http://schemas.openxmlformats.org/spreadsheetml/2006/main">
  <c r="I245" i="1" l="1"/>
  <c r="E245" i="1"/>
  <c r="F127" i="1" l="1"/>
  <c r="J244" i="1"/>
  <c r="I244" i="1"/>
  <c r="F243" i="1"/>
  <c r="E243" i="1"/>
  <c r="C186" i="1"/>
  <c r="C90" i="1"/>
  <c r="J230" i="1"/>
  <c r="I230" i="1"/>
  <c r="I116" i="1"/>
  <c r="H117" i="1"/>
  <c r="C210" i="1"/>
  <c r="I216" i="1"/>
  <c r="H213" i="1"/>
  <c r="D222" i="1"/>
  <c r="J180" i="1"/>
  <c r="F180" i="1"/>
  <c r="I206" i="1"/>
  <c r="I204" i="1"/>
  <c r="I203" i="1"/>
  <c r="I202" i="1"/>
  <c r="I196" i="1"/>
  <c r="I211" i="1"/>
  <c r="I209" i="1"/>
  <c r="I208" i="1"/>
  <c r="E211" i="1"/>
  <c r="F209" i="1"/>
  <c r="E209" i="1"/>
  <c r="G195" i="1"/>
  <c r="H197" i="1"/>
  <c r="H205" i="1"/>
  <c r="G178" i="1"/>
  <c r="I205" i="1" l="1"/>
  <c r="I117" i="1"/>
  <c r="H195" i="1"/>
  <c r="I197" i="1"/>
  <c r="I195" i="1" s="1"/>
  <c r="D189" i="1" l="1"/>
  <c r="J156" i="1" l="1"/>
  <c r="I156" i="1"/>
  <c r="J90" i="1"/>
  <c r="F91" i="1"/>
  <c r="D90" i="1"/>
  <c r="F85" i="1"/>
  <c r="E85" i="1"/>
  <c r="E84" i="1"/>
  <c r="F83" i="1"/>
  <c r="E83" i="1"/>
  <c r="D82" i="1"/>
  <c r="C82" i="1"/>
  <c r="D80" i="1"/>
  <c r="F79" i="1"/>
  <c r="E79" i="1"/>
  <c r="D78" i="1"/>
  <c r="C78" i="1"/>
  <c r="F76" i="1"/>
  <c r="E76" i="1"/>
  <c r="J73" i="1"/>
  <c r="I73" i="1"/>
  <c r="J71" i="1"/>
  <c r="I71" i="1"/>
  <c r="F70" i="1"/>
  <c r="E70" i="1"/>
  <c r="I69" i="1"/>
  <c r="E68" i="1"/>
  <c r="E67" i="1"/>
  <c r="H66" i="1"/>
  <c r="G66" i="1"/>
  <c r="G65" i="1" s="1"/>
  <c r="G46" i="1" s="1"/>
  <c r="D66" i="1"/>
  <c r="C66" i="1"/>
  <c r="C65" i="1" s="1"/>
  <c r="F64" i="1"/>
  <c r="E64" i="1"/>
  <c r="E63" i="1"/>
  <c r="D62" i="1"/>
  <c r="C62" i="1"/>
  <c r="F61" i="1"/>
  <c r="E61" i="1"/>
  <c r="F60" i="1"/>
  <c r="E60" i="1"/>
  <c r="E59" i="1"/>
  <c r="F58" i="1"/>
  <c r="E58" i="1"/>
  <c r="F57" i="1"/>
  <c r="E57" i="1"/>
  <c r="D56" i="1"/>
  <c r="C56" i="1"/>
  <c r="F54" i="1"/>
  <c r="E54" i="1"/>
  <c r="E53" i="1"/>
  <c r="E51" i="1"/>
  <c r="E50" i="1"/>
  <c r="D48" i="1"/>
  <c r="C48" i="1"/>
  <c r="C47" i="1" s="1"/>
  <c r="J45" i="1"/>
  <c r="I45" i="1"/>
  <c r="E44" i="1"/>
  <c r="E43" i="1"/>
  <c r="F42" i="1"/>
  <c r="E42" i="1"/>
  <c r="D41" i="1"/>
  <c r="C41" i="1"/>
  <c r="E40" i="1"/>
  <c r="E39" i="1"/>
  <c r="D38" i="1"/>
  <c r="C38" i="1"/>
  <c r="F37" i="1"/>
  <c r="E37" i="1"/>
  <c r="E36" i="1"/>
  <c r="E35" i="1"/>
  <c r="E34" i="1"/>
  <c r="E33" i="1"/>
  <c r="E32" i="1"/>
  <c r="E31" i="1"/>
  <c r="E30" i="1"/>
  <c r="E29" i="1"/>
  <c r="E28" i="1"/>
  <c r="D27" i="1"/>
  <c r="C27" i="1"/>
  <c r="F25" i="1"/>
  <c r="E25" i="1"/>
  <c r="E24" i="1"/>
  <c r="D23" i="1"/>
  <c r="C23" i="1"/>
  <c r="E22" i="1"/>
  <c r="D21" i="1"/>
  <c r="C21" i="1"/>
  <c r="E18" i="1"/>
  <c r="D17" i="1"/>
  <c r="C17" i="1"/>
  <c r="E14" i="1"/>
  <c r="E13" i="1"/>
  <c r="E12" i="1"/>
  <c r="F11" i="1"/>
  <c r="E11" i="1"/>
  <c r="D10" i="1"/>
  <c r="C10" i="1"/>
  <c r="H8" i="1"/>
  <c r="G8" i="1"/>
  <c r="J109" i="1"/>
  <c r="J106" i="1"/>
  <c r="J104" i="1"/>
  <c r="J101" i="1"/>
  <c r="J96" i="1"/>
  <c r="E114" i="1"/>
  <c r="E113" i="1"/>
  <c r="E112" i="1"/>
  <c r="E110" i="1"/>
  <c r="E109" i="1"/>
  <c r="E107" i="1"/>
  <c r="E106" i="1"/>
  <c r="E105" i="1"/>
  <c r="E104" i="1"/>
  <c r="E101" i="1"/>
  <c r="E100" i="1"/>
  <c r="E99" i="1"/>
  <c r="E96" i="1"/>
  <c r="E93" i="1"/>
  <c r="D95" i="1"/>
  <c r="E95" i="1" s="1"/>
  <c r="F107" i="1"/>
  <c r="C94" i="1"/>
  <c r="H95" i="1"/>
  <c r="H93" i="1"/>
  <c r="H188" i="1"/>
  <c r="D188" i="1"/>
  <c r="H186" i="1"/>
  <c r="D186" i="1"/>
  <c r="D185" i="1"/>
  <c r="D183" i="1"/>
  <c r="C185" i="1"/>
  <c r="C208" i="1"/>
  <c r="C220" i="1"/>
  <c r="C156" i="1"/>
  <c r="G154" i="1"/>
  <c r="H154" i="1"/>
  <c r="D156" i="1"/>
  <c r="D152" i="1"/>
  <c r="G172" i="1"/>
  <c r="G168" i="1"/>
  <c r="D172" i="1"/>
  <c r="E170" i="1"/>
  <c r="J162" i="1"/>
  <c r="J160" i="1"/>
  <c r="J159" i="1"/>
  <c r="I185" i="1"/>
  <c r="H89" i="1"/>
  <c r="G89" i="1"/>
  <c r="E193" i="1"/>
  <c r="E191" i="1"/>
  <c r="E187" i="1"/>
  <c r="E219" i="1"/>
  <c r="G213" i="1"/>
  <c r="F230" i="1"/>
  <c r="F233" i="1"/>
  <c r="E233" i="1"/>
  <c r="I188" i="1" l="1"/>
  <c r="J95" i="1"/>
  <c r="J213" i="1"/>
  <c r="E80" i="1"/>
  <c r="C26" i="1"/>
  <c r="I93" i="1"/>
  <c r="C178" i="1"/>
  <c r="C75" i="1"/>
  <c r="E82" i="1"/>
  <c r="I8" i="1"/>
  <c r="C20" i="1"/>
  <c r="E23" i="1"/>
  <c r="E48" i="1"/>
  <c r="J89" i="1"/>
  <c r="I154" i="1"/>
  <c r="C55" i="1"/>
  <c r="C46" i="1" s="1"/>
  <c r="F78" i="1"/>
  <c r="E38" i="1"/>
  <c r="E62" i="1"/>
  <c r="E41" i="1"/>
  <c r="D20" i="1"/>
  <c r="F41" i="1"/>
  <c r="E10" i="1"/>
  <c r="E17" i="1"/>
  <c r="E21" i="1"/>
  <c r="E27" i="1"/>
  <c r="G74" i="1"/>
  <c r="G87" i="1" s="1"/>
  <c r="I66" i="1"/>
  <c r="J8" i="1"/>
  <c r="F10" i="1"/>
  <c r="E56" i="1"/>
  <c r="F62" i="1"/>
  <c r="E78" i="1"/>
  <c r="F82" i="1"/>
  <c r="C9" i="1"/>
  <c r="D55" i="1"/>
  <c r="D65" i="1"/>
  <c r="H65" i="1"/>
  <c r="E66" i="1"/>
  <c r="D75" i="1"/>
  <c r="D9" i="1"/>
  <c r="D26" i="1"/>
  <c r="F56" i="1"/>
  <c r="D47" i="1"/>
  <c r="I213" i="1"/>
  <c r="I186" i="1"/>
  <c r="C179" i="1"/>
  <c r="J171" i="1"/>
  <c r="J102" i="1"/>
  <c r="E102" i="1"/>
  <c r="D98" i="1"/>
  <c r="F93" i="1"/>
  <c r="J142" i="1"/>
  <c r="J139" i="1"/>
  <c r="E144" i="1"/>
  <c r="E135" i="1"/>
  <c r="F132" i="1"/>
  <c r="F130" i="1"/>
  <c r="I198" i="1"/>
  <c r="C8" i="1" l="1"/>
  <c r="E20" i="1"/>
  <c r="E75" i="1"/>
  <c r="F20" i="1"/>
  <c r="C74" i="1"/>
  <c r="C87" i="1" s="1"/>
  <c r="E55" i="1"/>
  <c r="F55" i="1"/>
  <c r="D8" i="1"/>
  <c r="E9" i="1"/>
  <c r="F9" i="1"/>
  <c r="E65" i="1"/>
  <c r="D46" i="1"/>
  <c r="E47" i="1"/>
  <c r="I65" i="1"/>
  <c r="H46" i="1"/>
  <c r="E26" i="1"/>
  <c r="C151" i="1"/>
  <c r="C147" i="1"/>
  <c r="C125" i="1"/>
  <c r="E46" i="1" l="1"/>
  <c r="I46" i="1"/>
  <c r="J46" i="1"/>
  <c r="H74" i="1"/>
  <c r="E8" i="1"/>
  <c r="D74" i="1"/>
  <c r="F8" i="1"/>
  <c r="E74" i="1" l="1"/>
  <c r="D87" i="1"/>
  <c r="F74" i="1"/>
  <c r="I74" i="1"/>
  <c r="H87" i="1"/>
  <c r="J74" i="1"/>
  <c r="H210" i="1"/>
  <c r="I210" i="1" l="1"/>
  <c r="E87" i="1"/>
  <c r="F87" i="1"/>
  <c r="I87" i="1"/>
  <c r="J87" i="1"/>
  <c r="H207" i="1"/>
  <c r="E188" i="1"/>
  <c r="I207" i="1" l="1"/>
  <c r="H194" i="1"/>
  <c r="G194" i="1" l="1"/>
  <c r="H172" i="1"/>
  <c r="C172" i="1"/>
  <c r="D94" i="1"/>
  <c r="D161" i="1"/>
  <c r="E94" i="1" l="1"/>
  <c r="I199" i="1" l="1"/>
  <c r="J225" i="1"/>
  <c r="J140" i="1"/>
  <c r="G227" i="1"/>
  <c r="H175" i="1"/>
  <c r="G175" i="1"/>
  <c r="G164" i="1" s="1"/>
  <c r="D165" i="1"/>
  <c r="J243" i="1"/>
  <c r="F244" i="1" l="1"/>
  <c r="D208" i="1"/>
  <c r="D125" i="1"/>
  <c r="F125" i="1" l="1"/>
  <c r="F208" i="1"/>
  <c r="E208" i="1"/>
  <c r="D111" i="1"/>
  <c r="F183" i="1"/>
  <c r="C155" i="1" l="1"/>
  <c r="C232" i="1" l="1"/>
  <c r="C89" i="1"/>
  <c r="G115" i="1" l="1"/>
  <c r="C251" i="1" l="1"/>
  <c r="I243" i="1" l="1"/>
  <c r="I180" i="1"/>
  <c r="I177" i="1"/>
  <c r="I173" i="1"/>
  <c r="I171" i="1"/>
  <c r="I169" i="1"/>
  <c r="I162" i="1"/>
  <c r="I142" i="1"/>
  <c r="I140" i="1"/>
  <c r="E230" i="1"/>
  <c r="H161" i="1"/>
  <c r="H108" i="1"/>
  <c r="F252" i="1"/>
  <c r="E252" i="1"/>
  <c r="H227" i="1"/>
  <c r="H103" i="1"/>
  <c r="H94" i="1"/>
  <c r="D227" i="1"/>
  <c r="C227" i="1"/>
  <c r="D210" i="1"/>
  <c r="D179" i="1"/>
  <c r="D220" i="1"/>
  <c r="D168" i="1"/>
  <c r="D175" i="1"/>
  <c r="D178" i="1" l="1"/>
  <c r="J227" i="1"/>
  <c r="H92" i="1"/>
  <c r="D207" i="1"/>
  <c r="E210" i="1"/>
  <c r="F227" i="1"/>
  <c r="I175" i="1"/>
  <c r="I227" i="1"/>
  <c r="F113" i="1"/>
  <c r="F112" i="1"/>
  <c r="F109" i="1"/>
  <c r="F106" i="1"/>
  <c r="F105" i="1"/>
  <c r="F104" i="1"/>
  <c r="F102" i="1"/>
  <c r="F101" i="1"/>
  <c r="F100" i="1"/>
  <c r="F99" i="1"/>
  <c r="F96" i="1"/>
  <c r="F95" i="1"/>
  <c r="F157" i="1"/>
  <c r="E157" i="1"/>
  <c r="F156" i="1"/>
  <c r="E156" i="1"/>
  <c r="F153" i="1"/>
  <c r="E153" i="1"/>
  <c r="F152" i="1"/>
  <c r="E152" i="1"/>
  <c r="F148" i="1"/>
  <c r="E148" i="1"/>
  <c r="F146" i="1"/>
  <c r="E146" i="1"/>
  <c r="F145" i="1"/>
  <c r="E145" i="1"/>
  <c r="F142" i="1"/>
  <c r="E142" i="1"/>
  <c r="E140" i="1"/>
  <c r="F139" i="1"/>
  <c r="E139" i="1"/>
  <c r="F137" i="1"/>
  <c r="E137" i="1"/>
  <c r="E136" i="1"/>
  <c r="E134" i="1"/>
  <c r="E132" i="1"/>
  <c r="E131" i="1"/>
  <c r="E130" i="1"/>
  <c r="D141" i="1"/>
  <c r="D138" i="1"/>
  <c r="D129" i="1"/>
  <c r="D155" i="1"/>
  <c r="D151" i="1"/>
  <c r="D147" i="1"/>
  <c r="D120" i="1"/>
  <c r="D103" i="1"/>
  <c r="D108" i="1"/>
  <c r="D128" i="1" l="1"/>
  <c r="D92" i="1"/>
  <c r="G242" i="1"/>
  <c r="G236" i="1"/>
  <c r="G235" i="1"/>
  <c r="G224" i="1"/>
  <c r="G223" i="1" s="1"/>
  <c r="G179" i="1"/>
  <c r="G161" i="1"/>
  <c r="G155" i="1"/>
  <c r="G141" i="1"/>
  <c r="G138" i="1"/>
  <c r="G108" i="1"/>
  <c r="G103" i="1"/>
  <c r="G94" i="1"/>
  <c r="C242" i="1"/>
  <c r="C224" i="1"/>
  <c r="C223" i="1" s="1"/>
  <c r="C207" i="1"/>
  <c r="E189" i="1"/>
  <c r="C175" i="1"/>
  <c r="C168" i="1"/>
  <c r="C161" i="1"/>
  <c r="C141" i="1"/>
  <c r="C138" i="1"/>
  <c r="C129" i="1"/>
  <c r="C120" i="1"/>
  <c r="C111" i="1"/>
  <c r="C108" i="1"/>
  <c r="E108" i="1" s="1"/>
  <c r="C103" i="1"/>
  <c r="E103" i="1" s="1"/>
  <c r="C98" i="1"/>
  <c r="C253" i="1"/>
  <c r="E111" i="1" l="1"/>
  <c r="C158" i="1"/>
  <c r="J103" i="1"/>
  <c r="F175" i="1"/>
  <c r="J108" i="1"/>
  <c r="J161" i="1"/>
  <c r="C128" i="1"/>
  <c r="G128" i="1"/>
  <c r="G92" i="1"/>
  <c r="C92" i="1"/>
  <c r="E92" i="1" s="1"/>
  <c r="E207" i="1"/>
  <c r="F207" i="1"/>
  <c r="F129" i="1"/>
  <c r="E98" i="1"/>
  <c r="J94" i="1"/>
  <c r="C115" i="1"/>
  <c r="E138" i="1"/>
  <c r="E155" i="1"/>
  <c r="C241" i="1"/>
  <c r="E151" i="1"/>
  <c r="E147" i="1"/>
  <c r="F108" i="1"/>
  <c r="E141" i="1"/>
  <c r="G241" i="1"/>
  <c r="G158" i="1"/>
  <c r="I161" i="1"/>
  <c r="C213" i="1"/>
  <c r="C194" i="1" s="1"/>
  <c r="E220" i="1"/>
  <c r="F138" i="1"/>
  <c r="F98" i="1"/>
  <c r="F147" i="1"/>
  <c r="F103" i="1"/>
  <c r="F94" i="1"/>
  <c r="F141" i="1"/>
  <c r="F151" i="1"/>
  <c r="F111" i="1"/>
  <c r="F155" i="1"/>
  <c r="C164" i="1"/>
  <c r="J92" i="1" l="1"/>
  <c r="I92" i="1"/>
  <c r="F92" i="1"/>
  <c r="C246" i="1"/>
  <c r="G246" i="1"/>
  <c r="I114" i="1"/>
  <c r="I109" i="1"/>
  <c r="I106" i="1"/>
  <c r="I104" i="1"/>
  <c r="I102" i="1"/>
  <c r="I101" i="1"/>
  <c r="I96" i="1"/>
  <c r="I95" i="1"/>
  <c r="C231" i="1" l="1"/>
  <c r="C234" i="1" s="1"/>
  <c r="C239" i="1" s="1"/>
  <c r="I103" i="1"/>
  <c r="I94" i="1"/>
  <c r="I108" i="1"/>
  <c r="H155" i="1" l="1"/>
  <c r="H141" i="1"/>
  <c r="I139" i="1"/>
  <c r="H138" i="1"/>
  <c r="H242" i="1"/>
  <c r="J242" i="1" l="1"/>
  <c r="I242" i="1"/>
  <c r="H128" i="1"/>
  <c r="I155" i="1"/>
  <c r="J155" i="1"/>
  <c r="J138" i="1"/>
  <c r="J141" i="1"/>
  <c r="I141" i="1"/>
  <c r="E129" i="1"/>
  <c r="I138" i="1"/>
  <c r="F179" i="1"/>
  <c r="E179" i="1"/>
  <c r="D251" i="1"/>
  <c r="J128" i="1" l="1"/>
  <c r="F251" i="1"/>
  <c r="E251" i="1"/>
  <c r="I128" i="1"/>
  <c r="D253" i="1"/>
  <c r="E128" i="1"/>
  <c r="F128" i="1"/>
  <c r="F253" i="1" l="1"/>
  <c r="E253" i="1"/>
  <c r="H224" i="1"/>
  <c r="J224" i="1" l="1"/>
  <c r="H223" i="1"/>
  <c r="H179" i="1"/>
  <c r="H178" i="1" l="1"/>
  <c r="J179" i="1"/>
  <c r="I179" i="1"/>
  <c r="J178" i="1" l="1"/>
  <c r="D158" i="1"/>
  <c r="E222" i="1"/>
  <c r="I218" i="1"/>
  <c r="E90" i="1" l="1"/>
  <c r="I193" i="1" l="1"/>
  <c r="E91" i="1" l="1"/>
  <c r="D89" i="1"/>
  <c r="I178" i="1" l="1"/>
  <c r="E116" i="1"/>
  <c r="H241" i="1" l="1"/>
  <c r="D242" i="1"/>
  <c r="F90" i="1"/>
  <c r="I90" i="1"/>
  <c r="F242" i="1" l="1"/>
  <c r="J241" i="1"/>
  <c r="I241" i="1"/>
  <c r="D241" i="1"/>
  <c r="H246" i="1"/>
  <c r="F89" i="1"/>
  <c r="E89" i="1"/>
  <c r="I89" i="1"/>
  <c r="F241" i="1" l="1"/>
  <c r="J246" i="1"/>
  <c r="I246" i="1"/>
  <c r="D246" i="1"/>
  <c r="F246" i="1" l="1"/>
  <c r="E127" i="1"/>
  <c r="F121" i="1"/>
  <c r="E121" i="1"/>
  <c r="E119" i="1"/>
  <c r="F118" i="1"/>
  <c r="E118" i="1"/>
  <c r="F117" i="1"/>
  <c r="E117" i="1"/>
  <c r="F116" i="1"/>
  <c r="D232" i="1"/>
  <c r="F250" i="1"/>
  <c r="F249" i="1"/>
  <c r="F177" i="1"/>
  <c r="F171" i="1"/>
  <c r="F170" i="1"/>
  <c r="F169" i="1"/>
  <c r="F163" i="1"/>
  <c r="F162" i="1"/>
  <c r="F160" i="1"/>
  <c r="F159" i="1"/>
  <c r="F232" i="1" l="1"/>
  <c r="E232" i="1"/>
  <c r="E125" i="1"/>
  <c r="F120" i="1"/>
  <c r="E120" i="1"/>
  <c r="D115" i="1"/>
  <c r="H115" i="1"/>
  <c r="I115" i="1" l="1"/>
  <c r="J115" i="1"/>
  <c r="F115" i="1"/>
  <c r="E115" i="1"/>
  <c r="I225" i="1"/>
  <c r="F168" i="1" l="1"/>
  <c r="E159" i="1" l="1"/>
  <c r="I159" i="1"/>
  <c r="E160" i="1"/>
  <c r="I160" i="1"/>
  <c r="E162" i="1"/>
  <c r="E163" i="1"/>
  <c r="E166" i="1"/>
  <c r="E167" i="1"/>
  <c r="H168" i="1"/>
  <c r="E169" i="1"/>
  <c r="E171" i="1"/>
  <c r="E173" i="1"/>
  <c r="E176" i="1"/>
  <c r="E177" i="1"/>
  <c r="E180" i="1"/>
  <c r="E183" i="1"/>
  <c r="E185" i="1"/>
  <c r="E186" i="1"/>
  <c r="D213" i="1"/>
  <c r="D224" i="1"/>
  <c r="E225" i="1"/>
  <c r="H235" i="1"/>
  <c r="H236" i="1"/>
  <c r="I238" i="1"/>
  <c r="E241" i="1"/>
  <c r="E242" i="1"/>
  <c r="E244" i="1"/>
  <c r="E246" i="1"/>
  <c r="E249" i="1"/>
  <c r="E250" i="1"/>
  <c r="E213" i="1" l="1"/>
  <c r="D194" i="1"/>
  <c r="D223" i="1"/>
  <c r="J194" i="1"/>
  <c r="I236" i="1"/>
  <c r="I235" i="1"/>
  <c r="I168" i="1"/>
  <c r="F161" i="1"/>
  <c r="H158" i="1"/>
  <c r="I224" i="1"/>
  <c r="E227" i="1"/>
  <c r="D164" i="1"/>
  <c r="E224" i="1"/>
  <c r="E172" i="1"/>
  <c r="H164" i="1"/>
  <c r="E165" i="1"/>
  <c r="E175" i="1"/>
  <c r="E168" i="1"/>
  <c r="E161" i="1"/>
  <c r="J158" i="1" l="1"/>
  <c r="F223" i="1"/>
  <c r="I164" i="1"/>
  <c r="I172" i="1"/>
  <c r="H231" i="1"/>
  <c r="I194" i="1"/>
  <c r="F158" i="1"/>
  <c r="E178" i="1"/>
  <c r="E158" i="1"/>
  <c r="I158" i="1"/>
  <c r="F164" i="1"/>
  <c r="E164" i="1"/>
  <c r="E223" i="1"/>
  <c r="D231" i="1" l="1"/>
  <c r="F194" i="1"/>
  <c r="E194" i="1"/>
  <c r="H234" i="1"/>
  <c r="E231" i="1" l="1"/>
  <c r="F231" i="1"/>
  <c r="D234" i="1"/>
  <c r="H239" i="1"/>
  <c r="D239" i="1" l="1"/>
  <c r="F234" i="1"/>
  <c r="E234" i="1"/>
  <c r="F239" i="1" l="1"/>
  <c r="E239" i="1"/>
  <c r="I223" i="1"/>
  <c r="G231" i="1" l="1"/>
  <c r="J223" i="1"/>
  <c r="J231" i="1" l="1"/>
  <c r="I231" i="1"/>
  <c r="G234" i="1"/>
  <c r="J234" i="1" l="1"/>
  <c r="I234" i="1"/>
  <c r="G239" i="1"/>
  <c r="J239" i="1" l="1"/>
  <c r="I239" i="1"/>
</calcChain>
</file>

<file path=xl/sharedStrings.xml><?xml version="1.0" encoding="utf-8"?>
<sst xmlns="http://schemas.openxmlformats.org/spreadsheetml/2006/main" count="464" uniqueCount="416">
  <si>
    <t>Загальний фонд</t>
  </si>
  <si>
    <t>Спеціальний фонд</t>
  </si>
  <si>
    <t>Код бюджетної класифікації</t>
  </si>
  <si>
    <t>Найменування коду згідно із бюджетною класифікацією</t>
  </si>
  <si>
    <t>Державне управління</t>
  </si>
  <si>
    <t>Органи місцевого самоврядування</t>
  </si>
  <si>
    <t>Освіта</t>
  </si>
  <si>
    <t>Охорона здоров'я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</si>
  <si>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</si>
  <si>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</si>
  <si>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</si>
  <si>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</si>
  <si>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</si>
  <si>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водному транспорті</t>
  </si>
  <si>
    <t>Компенсаційні виплати за пільговий проїзд окремих категорій громадян на залізничному транспорті</t>
  </si>
  <si>
    <t>МІЖБЮДЖЕТНІ ТРАНСФЕРТИ</t>
  </si>
  <si>
    <t>ВСЬОГО ВИДАТКІВ З КРЕДИТУВАННЯМ</t>
  </si>
  <si>
    <t xml:space="preserve">РАЗОМ ВИДАТКИ </t>
  </si>
  <si>
    <t xml:space="preserve"> КРЕДИТУВАННЯ </t>
  </si>
  <si>
    <t xml:space="preserve">ВСЬОГО ВИДАТКІВ </t>
  </si>
  <si>
    <t xml:space="preserve">ФІНАНСУВАННЯ </t>
  </si>
  <si>
    <t>Дефіцит (-)/профіцит (+)</t>
  </si>
  <si>
    <t>Внутрішнє фінансування</t>
  </si>
  <si>
    <t>Фінансування за рахунок залишків коштів на рахунках бюджетних установ</t>
  </si>
  <si>
    <t>Фінансування за рахунок зміни залишків коштів бюджетів</t>
  </si>
  <si>
    <t>Разом коштів, отриманих з усіх джерел фінансування бюджету за типом кредитора</t>
  </si>
  <si>
    <t>Внутрішній борг</t>
  </si>
  <si>
    <t>Класифікація боргу за типом боргового зобов"язання</t>
  </si>
  <si>
    <t>Заборгованість за середньостроковими зобов"язаннями (позики за рахунок ресурсів єдиного казначейського рахунка)</t>
  </si>
  <si>
    <t>Відхилення, тис. грн.</t>
  </si>
  <si>
    <t>Темп зростання, %</t>
  </si>
  <si>
    <t>0100</t>
  </si>
  <si>
    <t>1000</t>
  </si>
  <si>
    <t>1010</t>
  </si>
  <si>
    <t>1020</t>
  </si>
  <si>
    <t>1030</t>
  </si>
  <si>
    <t>1090</t>
  </si>
  <si>
    <t>2000</t>
  </si>
  <si>
    <t>2010</t>
  </si>
  <si>
    <t>Багатопрофільна стаціонарна медична допомога населенню</t>
  </si>
  <si>
    <t>2140</t>
  </si>
  <si>
    <t>3000</t>
  </si>
  <si>
    <t>3030</t>
  </si>
  <si>
    <t>3031</t>
  </si>
  <si>
    <t>3033</t>
  </si>
  <si>
    <t>3034</t>
  </si>
  <si>
    <t>Надання пільг окремим категоріям громадян з оплати послуг зв'язку</t>
  </si>
  <si>
    <t>3035</t>
  </si>
  <si>
    <t>3036</t>
  </si>
  <si>
    <t>Компенсаційні виплати на пільговий проїзд електротранспортом окремим категоріям громадян</t>
  </si>
  <si>
    <t>3050</t>
  </si>
  <si>
    <t>3090</t>
  </si>
  <si>
    <t>3100</t>
  </si>
  <si>
    <t>3104</t>
  </si>
  <si>
    <t>3105</t>
  </si>
  <si>
    <t>3180</t>
  </si>
  <si>
    <t>3190</t>
  </si>
  <si>
    <t>3240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</si>
  <si>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</si>
  <si>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</si>
  <si>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Здійснення соціальної роботи з вразливими категоріями населення</t>
  </si>
  <si>
    <t>Заходи державної політики із забезпечення рівних прав та можливостей жінок та чоловіків</t>
  </si>
  <si>
    <t>Заходи державної політики з питань сім'ї</t>
  </si>
  <si>
    <t>Соціальний захист ветеранів війни та праці</t>
  </si>
  <si>
    <t>6000</t>
  </si>
  <si>
    <t>6010</t>
  </si>
  <si>
    <t>4000</t>
  </si>
  <si>
    <t>4060</t>
  </si>
  <si>
    <t>5000</t>
  </si>
  <si>
    <t>Проведення спортивної роботи в регіоні</t>
  </si>
  <si>
    <t>5010</t>
  </si>
  <si>
    <t>5011</t>
  </si>
  <si>
    <t>5012</t>
  </si>
  <si>
    <t>5030</t>
  </si>
  <si>
    <t>5031</t>
  </si>
  <si>
    <t>5032</t>
  </si>
  <si>
    <t>5033</t>
  </si>
  <si>
    <t>5040</t>
  </si>
  <si>
    <t>5041</t>
  </si>
  <si>
    <t>5060</t>
  </si>
  <si>
    <t>5062</t>
  </si>
  <si>
    <t>5063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</si>
  <si>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</si>
  <si>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</si>
  <si>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та заходів з інвалідного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</si>
  <si>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</si>
  <si>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</si>
  <si>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Забезпечення підготовки спортсменів вищих категорій школами вищої спортивної майстерності</t>
  </si>
  <si>
    <t>Підтримка і розвиток спортивної інфраструктури</t>
  </si>
  <si>
    <t>Утримання комунальних спортивних споруд</t>
  </si>
  <si>
    <t>Інші заходи з розвитку фізичної культури та спорту</t>
  </si>
  <si>
    <t>Підтримка спорту вищих досягнень та організацій, які здійснюють фізкультурно-спортивну діяльність в регіоні</t>
  </si>
  <si>
    <t>Забезпечення діяльності централізованої бухгалтерії</t>
  </si>
  <si>
    <t>7300</t>
  </si>
  <si>
    <t>8000</t>
  </si>
  <si>
    <t>8120</t>
  </si>
  <si>
    <t>Впровадження засобів обліку витрат та регулювання споживання води та теплової енергії</t>
  </si>
  <si>
    <t>Забезпечення збору та вивезення сміття і відходів, надійної та безперебійної експлуатації каналізаційних систем</t>
  </si>
  <si>
    <t>Інші заходи у сфері електротранспорту</t>
  </si>
  <si>
    <t>7400</t>
  </si>
  <si>
    <t>Внески до статутного капіталу суб’єктів господарювання</t>
  </si>
  <si>
    <t>3160</t>
  </si>
  <si>
    <t>1160</t>
  </si>
  <si>
    <t>Заходи з енергозбереження</t>
  </si>
  <si>
    <t>Інші заходи, пов'язані з економічною діяльністю</t>
  </si>
  <si>
    <t>Сприяння розвитку малого та середнього підприємництва</t>
  </si>
  <si>
    <t>7600</t>
  </si>
  <si>
    <t>1150</t>
  </si>
  <si>
    <t>2030</t>
  </si>
  <si>
    <t>2080</t>
  </si>
  <si>
    <t>2100</t>
  </si>
  <si>
    <t>2110</t>
  </si>
  <si>
    <t>2111</t>
  </si>
  <si>
    <t>2144</t>
  </si>
  <si>
    <t>2146</t>
  </si>
  <si>
    <t>2150</t>
  </si>
  <si>
    <t>2151</t>
  </si>
  <si>
    <t>2152</t>
  </si>
  <si>
    <t>3120</t>
  </si>
  <si>
    <t>3121</t>
  </si>
  <si>
    <t>3122</t>
  </si>
  <si>
    <t>3170</t>
  </si>
  <si>
    <t>3171</t>
  </si>
  <si>
    <t>3191</t>
  </si>
  <si>
    <t>3192</t>
  </si>
  <si>
    <t>3210</t>
  </si>
  <si>
    <t>3241</t>
  </si>
  <si>
    <t>3242</t>
  </si>
  <si>
    <t>4030</t>
  </si>
  <si>
    <t>4080</t>
  </si>
  <si>
    <t>4081</t>
  </si>
  <si>
    <t>4082</t>
  </si>
  <si>
    <t>6011</t>
  </si>
  <si>
    <t>6014</t>
  </si>
  <si>
    <t>0160</t>
  </si>
  <si>
    <t xml:space="preserve">Забезпечення діяльності інших закладів у сфері освіти </t>
  </si>
  <si>
    <t>Інші програми та заходи у сфері освіти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</si>
  <si>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</si>
  <si>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</si>
  <si>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</si>
  <si>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</si>
  <si>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Відшкодування вартості лікарських засобів для лікування окремих захворювань</t>
  </si>
  <si>
    <t>Інші  програми, заклади та заходи у сфері охорони здоров’я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</si>
  <si>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</si>
  <si>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</si>
  <si>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Забезпечення діяльності бібліотек</t>
  </si>
  <si>
    <t>Інші заклади та заходи в галузі культури і мистецтва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</si>
  <si>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</si>
  <si>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</si>
  <si>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Утримання та ефективна експлуатація об’єктів житлово-комунального господарства</t>
  </si>
  <si>
    <t>Експлуатація та технічне обслуговування житлового фонду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</si>
  <si>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</si>
  <si>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Організація благоустрою населених пунктів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</si>
  <si>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</si>
  <si>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Інша діяльність у сфері житлово-комунального господарства</t>
  </si>
  <si>
    <t xml:space="preserve">Реалізація державних та місцевих житлових програм </t>
  </si>
  <si>
    <t>Будівництво та регіональний розвиток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</si>
  <si>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</si>
  <si>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</si>
  <si>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</si>
  <si>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Будівництво установ та закладів культури</t>
  </si>
  <si>
    <t>Будівництво споруд, установ та закладів фізичної культури і спорту</t>
  </si>
  <si>
    <t>Будівництво об'єктів соціально-культурного призначення</t>
  </si>
  <si>
    <t>Транспорт та транспортна інфраструктура, дорожнє господарство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</si>
  <si>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</si>
  <si>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</si>
  <si>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7426</t>
  </si>
  <si>
    <t>Забезпечення надання послуг з перевезення пасажирів електротранспортом</t>
  </si>
  <si>
    <t>Інші послуги та заходи, пов'язані з економічною діяльністю</t>
  </si>
  <si>
    <t>7640</t>
  </si>
  <si>
    <t>7670</t>
  </si>
  <si>
    <t>Інша економічна діяльність</t>
  </si>
  <si>
    <t>7690</t>
  </si>
  <si>
    <t>7693</t>
  </si>
  <si>
    <t>7370</t>
  </si>
  <si>
    <t>Реалізація інших заходів щодо соціально-економічного розвитку територій</t>
  </si>
  <si>
    <t>8100</t>
  </si>
  <si>
    <t>Захист населення і територій від надзвичайних ситуацій техногенного та природного характеру</t>
  </si>
  <si>
    <t>8110</t>
  </si>
  <si>
    <t>Заходи із запобігання та ліквідації надзвичайних ситуацій та наслідків стихійного лиха</t>
  </si>
  <si>
    <t>Заходи з організації рятування на водах</t>
  </si>
  <si>
    <t>8821</t>
  </si>
  <si>
    <t>8822</t>
  </si>
  <si>
    <t>8820</t>
  </si>
  <si>
    <t>Пільгові довгострокові кредити молодим сім’ям та одиноким молодим громадянам на будівництво/придбання житла  та їх повернення</t>
  </si>
  <si>
    <t>8200</t>
  </si>
  <si>
    <t>8220</t>
  </si>
  <si>
    <t>8230</t>
  </si>
  <si>
    <t>Інша діяльність</t>
  </si>
  <si>
    <t>Громадський порядок та безпека</t>
  </si>
  <si>
    <t>Інші заходи громадського порядку та безпеки</t>
  </si>
  <si>
    <t>Надання пільг з оплати послуг зв’язку,  інших передбачених законодавством пільг окремим категоріям громадян та компенсації за пільговий проїзд окремих категорій громадян</t>
  </si>
  <si>
    <t>3032</t>
  </si>
  <si>
    <t>Видатки на поховання учасників бойових дій та осіб з інвалідністю внаслідок війни</t>
  </si>
  <si>
    <t>Надання соціальних та реабілітаційних послуг громадянам похилого віку,особам з інвалідістю, дітям з інвалідністю в установах соціального обслуговування</t>
  </si>
  <si>
    <t>Надання реабілітаційних послуг особам з інвалідістю та дітям з інвалідністю</t>
  </si>
  <si>
    <t>3123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</si>
  <si>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</si>
  <si>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Забезпечення реалізації окремих програм для осіб з інвалідністю</t>
  </si>
  <si>
    <t>3172</t>
  </si>
  <si>
    <t>Встановлення телефонів особам з інвалідністю I і II груп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</si>
  <si>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t>
  </si>
  <si>
    <t>Заходи та роботи з мобілізаційної підготовки місцевого значення</t>
  </si>
  <si>
    <t>Інші заклади та заходи</t>
  </si>
  <si>
    <t xml:space="preserve"> Забезпечення діяльності інших закладів у сфері соціального захисту і соціального забезпечення</t>
  </si>
  <si>
    <t xml:space="preserve"> Інші заходи у сфері соціального захисту і соціального забезпечення</t>
  </si>
  <si>
    <t>Програми і централізовані заходи у галузі охорони здоров'я</t>
  </si>
  <si>
    <t>Інші програми, заклади та заходи у сфері освіти</t>
  </si>
  <si>
    <t>7680</t>
  </si>
  <si>
    <t>Забезпечення діяльності палаців і будинків культури, клубів, центрів дозвілля та інших  клубних закладів</t>
  </si>
  <si>
    <t>Інші субвенції з місцевого бюджету</t>
  </si>
  <si>
    <t>Членські внески до асоціацій органів місцевого самоврядування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</si>
  <si>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</si>
  <si>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Будівництво установ та закладів соціальної сфери</t>
  </si>
  <si>
    <t>7610</t>
  </si>
  <si>
    <t>9770</t>
  </si>
  <si>
    <t xml:space="preserve">Амбулаторно-поліклінічна допомога населенню, крім  первинної медичної допомоги </t>
  </si>
  <si>
    <t>Первинна медична допомога населенню</t>
  </si>
  <si>
    <t>Придбання житла для окремих категорій населення відповідно до законодавства</t>
  </si>
  <si>
    <t>Інша діяльність щодо забезпечення житлом громадян</t>
  </si>
  <si>
    <t>6012</t>
  </si>
  <si>
    <t>Забезпечення діяльності  з виробництва, транспортування, постачання теплової енергії</t>
  </si>
  <si>
    <t>7650</t>
  </si>
  <si>
    <t>Проведення експертної  грошової  оцінки  земельної ділянки чи права на неї</t>
  </si>
  <si>
    <t>0180</t>
  </si>
  <si>
    <t>Інша діяльність у сфері державного управління</t>
  </si>
  <si>
    <t>Надання інших пільг окремим категоріям громадян відповідно до законодавства</t>
  </si>
  <si>
    <t>Забезпечення діяльності інклюзивно-ресурсних центрів</t>
  </si>
  <si>
    <t>Надання пільгових довгострокових кредитів молодим сім'ям та одиноким молодим громадянам на будівництво/придбання житла</t>
  </si>
  <si>
    <t>Повернення пільгових довгострокових кредитів, наданих молодим сім'ям та одиноким молодим громадянам на будівництво/придбання житла</t>
  </si>
  <si>
    <t>7462</t>
  </si>
  <si>
    <t xml:space="preserve"> Утримання та розвиток автомобільних доріг та дорожньої інфраструктури за рахунок субвенції з  державного бюджету</t>
  </si>
  <si>
    <t>Надання дошкільної  освіти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</si>
  <si>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</si>
  <si>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</si>
  <si>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Організація та проведення громадських робіт</t>
  </si>
  <si>
    <t>6013</t>
  </si>
  <si>
    <t>Забезпечення діяльності водопровідно-каналізаційного господарства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</si>
  <si>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</si>
  <si>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</si>
  <si>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1080</t>
  </si>
  <si>
    <t>7622</t>
  </si>
  <si>
    <t>Реалізація програм і заходів в галузі туризму та курортів</t>
  </si>
  <si>
    <t xml:space="preserve">Утримання та забезпечення діяльності центрів соціальних служб </t>
  </si>
  <si>
    <t>Надання загальної середньої освіти  за рахунок коштів місцевого бюджету</t>
  </si>
  <si>
    <t>1022</t>
  </si>
  <si>
    <t>1023</t>
  </si>
  <si>
    <t>Надання загальної середньої освіти  за рахунок освітньої субвенції</t>
  </si>
  <si>
    <t>1031</t>
  </si>
  <si>
    <t>1032</t>
  </si>
  <si>
    <t>1070</t>
  </si>
  <si>
    <t xml:space="preserve"> Надання позашкільної освіти закладами позашкільної освіти, заходи із позашкільної роботи з дітьми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</si>
  <si>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</si>
  <si>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</si>
  <si>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1092</t>
  </si>
  <si>
    <t>1101</t>
  </si>
  <si>
    <t>1140</t>
  </si>
  <si>
    <t>1141</t>
  </si>
  <si>
    <t>1142</t>
  </si>
  <si>
    <t>1151</t>
  </si>
  <si>
    <t>Забезпечення діяльності інклюзивно-ресурсних центрів за рахунок коштів місцевого бюджету</t>
  </si>
  <si>
    <t>1152</t>
  </si>
  <si>
    <t>Забезпечення діяльності інклюзивно-ресурсних центрів за рахунок освітньої субвенції</t>
  </si>
  <si>
    <t>Забезпечення діяльності центрів професійного розвитку педагогічних працівників</t>
  </si>
  <si>
    <t>Підготовка кадрів закладами професійної (професійно-технічної) освіти та іншими закладами освіти  за рахунок освітньої субвенції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</si>
  <si>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</si>
  <si>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</si>
  <si>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</si>
  <si>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</si>
  <si>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</si>
  <si>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</si>
  <si>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</si>
  <si>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 xml:space="preserve">Податок на прибуток підприємств </t>
  </si>
  <si>
    <t>Податок на прибуток підприємств та фінансових  установ  комунальної власності</t>
  </si>
  <si>
    <t>Рентна плата та плата за використання інших природних ресурсів </t>
  </si>
  <si>
    <t>Внутрішні податки на товари та послуги 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</si>
  <si>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</si>
  <si>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</si>
  <si>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</si>
  <si>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</si>
  <si>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</si>
  <si>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</si>
  <si>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</si>
  <si>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Акцизний податок з реалізації суб’єктами господарювання роздрібної торгівлі підакцизних товарів</t>
  </si>
  <si>
    <t xml:space="preserve">Місцеві податки та збори, що сплачуються (перераховуються) згідно з Податковим кодексом України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</si>
  <si>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</si>
  <si>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</si>
  <si>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</si>
  <si>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 xml:space="preserve"> Податок на нерухоме майно, відмінне від земельної ділянки, сплачений фізичними особами, які є власниками об'єктів нежитлової нерухомості</t>
  </si>
  <si>
    <t xml:space="preserve"> 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</si>
  <si>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 xml:space="preserve"> 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</si>
  <si>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</si>
  <si>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</si>
  <si>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</si>
  <si>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</si>
  <si>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</si>
  <si>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</si>
  <si>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</si>
  <si>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</si>
  <si>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 xml:space="preserve">Єдиний податок 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</si>
  <si>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</si>
  <si>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</si>
  <si>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</si>
  <si>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Екологічний податок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</si>
  <si>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</si>
  <si>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</si>
  <si>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</si>
  <si>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Адміністративні штрафи та інші санкції</t>
  </si>
  <si>
    <t xml:space="preserve">Адміністративні збори та платежі, доходи від некомерційної господарської діяльності </t>
  </si>
  <si>
    <t>Плата за надання адміністративних послуг</t>
  </si>
  <si>
    <t>Адміністративний збір за проведення державної реєстрації юридичних осіб, 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</si>
  <si>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</si>
  <si>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</si>
  <si>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</si>
  <si>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</si>
  <si>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</si>
  <si>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</si>
  <si>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</si>
  <si>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</si>
  <si>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
</t>
  </si>
  <si>
    <t>Відсотки за користування 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</si>
  <si>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Власні надходження бюджетних установ</t>
  </si>
  <si>
    <t>РАЗОМ ДОХОДІВ</t>
  </si>
  <si>
    <t xml:space="preserve">Офіційні трансферти 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</si>
  <si>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</si>
  <si>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</si>
  <si>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</si>
  <si>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</si>
  <si>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</si>
  <si>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</si>
  <si>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</si>
  <si>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ВСЬОГО ДОХОДІВ</t>
  </si>
  <si>
    <t>1021</t>
  </si>
  <si>
    <t>Усього</t>
  </si>
  <si>
    <t>Зовнішній борг</t>
  </si>
  <si>
    <t>Заборгованість за довгостроковими  зобов"язаннями (позики банків та фінансових установ)</t>
  </si>
  <si>
    <t>Кошти гарантійного та реєстраційного внесків, що визначені Законом України "Про оренду державного та комунального майна", які підлягають перерахуванню оператором електронного майданчика до відповідного бюджету</t>
  </si>
  <si>
    <t>Зовнішнє фінансування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</si>
  <si>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</si>
  <si>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</si>
  <si>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Кошти, отримані від надання учасниками процедури закупівлі / спрощеної закупівлі як забезпечення їх тендерної пропозиції / пропозиції учасника спрощеної закупівлі, які не підлягають поверненню цим учасникам</t>
  </si>
  <si>
    <t>8240</t>
  </si>
  <si>
    <t>Заходи та роботи з територіальної оборони</t>
  </si>
  <si>
    <t>7000</t>
  </si>
  <si>
    <t xml:space="preserve"> Економічна діяльність</t>
  </si>
  <si>
    <t>Темп зростання/ уповільнення, %</t>
  </si>
  <si>
    <t>Відхилення, тис. грн</t>
  </si>
  <si>
    <t>ВИДАТКОВА ЧАСТИНА ТА КРЕДИТУВАННЯ  БЮДЖЕТУ МИКОЛАЇВСЬКОЇ МІСЬКОЇ ТЕРИТОРІАЛЬНОЇ ГРОМАДИ</t>
  </si>
  <si>
    <t>ДОХІДНА ЧАСТИНА БЮДЖЕТУ МИКОЛАЇВСЬКОЇ МІСЬКОЇ ТЕРИТОРІАЛЬНОЇ ГРОМАДИ</t>
  </si>
  <si>
    <t>ІНФОРМАЦІЯ ПРО СТАН МІСЦЕВОГО БОРГУ БЮДЖЕТУ МИКОЛАЇВСЬКОЇ МІСЬКОЇ ТЕРИТОРІАЛЬНОЇ ГРОМАДИ</t>
  </si>
  <si>
    <t>1102</t>
  </si>
  <si>
    <t>Підготовка кадрів закладами фахової передвищої освіти за рахунок освітньої субвенції</t>
  </si>
  <si>
    <t>Підготовка кадрів закладами фахової передвищої освіти за рахунок коштів місцевого бюджету</t>
  </si>
  <si>
    <t>Адміністративні штрафи за адміністративні правопорушення у сфері забезпечення безпеки дорожнього руху, зафіксовані в автоматичному режимі</t>
  </si>
  <si>
    <t>5049</t>
  </si>
  <si>
    <t>Виконання окремих заходів з реалізації соціального проекту «Активні парки – локації здорової України»</t>
  </si>
  <si>
    <t>Попередження аварій та запобігання техногенним катастрофам у житлово-комунальному господарстві та на інших аварійних об'єктах комунальної власності</t>
  </si>
  <si>
    <t>Податок на доходи фізичних осіб із доходів спеціалістів резидента Дія Сіті</t>
  </si>
  <si>
    <t>Інші дотації з місцевого бюджету</t>
  </si>
  <si>
    <t>Дотації з місцевих бюджетів іншим місцевим бюджетам</t>
  </si>
  <si>
    <t>41057700</t>
  </si>
  <si>
    <t>Надходження коштів пайової участі у розвитку інфраструктури населеного пункту</t>
  </si>
  <si>
    <t>в 4,1 р.б.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</si>
  <si>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</si>
  <si>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Інші видатки на соціальний захист ветеранів війни та праці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</si>
  <si>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</si>
  <si>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</si>
  <si>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>Надання загальної середньої освіти спеціалізованими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</si>
  <si>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</si>
  <si>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</t>
  </si>
  <si>
    <t>Заходи, пов'язані з поліпшенням питної води</t>
  </si>
  <si>
    <t>в 1,9 р.б.</t>
  </si>
  <si>
    <t>Виконано за I квартал 2023 року, тис. грн</t>
  </si>
  <si>
    <t>Виконано за I квартал  2024 року, тис. грн</t>
  </si>
  <si>
    <t>Інформація про виконання бюджету  Миколаївської міської територіальної громади  за  I квартал 2024 року (з динамікою змін порівняно за  I квартал 2023  року)</t>
  </si>
  <si>
    <t>у 5,2 р.б</t>
  </si>
  <si>
    <t>Податок на доходи фізичних осіб у вигляді мінімального податкового зобов’язання, що підлягає сплаті фізичними особами</t>
  </si>
  <si>
    <t>у 8,2 р.б.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</si>
  <si>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</si>
  <si>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</si>
  <si>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у 26,0 р.б.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</si>
  <si>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</si>
  <si>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Субвенція з місцевого бюджету на виконання окремих заходів з реалізації соціального проекту «Активні парки – локації здорової України» за рахунок відповідної субвенції з державного бюджету</t>
  </si>
  <si>
    <t>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суб'єктам  літакобудування</t>
  </si>
  <si>
    <t>Надходження від орендної плати за користування  майновим комплексом та іншим майном, що перебуває в комунальній власності</t>
  </si>
  <si>
    <t>в 2,5 р.б.</t>
  </si>
  <si>
    <t>станом на 01  квітня  2023 року, тис. грн.</t>
  </si>
  <si>
    <t>станом на 01  квітня 2024 року, тис. грн.</t>
  </si>
  <si>
    <t>7330</t>
  </si>
  <si>
    <t>в 82,6 р.б.</t>
  </si>
  <si>
    <t>Будівництво  освітніх установ та закладів</t>
  </si>
  <si>
    <t>Будівництво медичних установ та закладів</t>
  </si>
  <si>
    <t>Будівництво  інших об'єктів комунальної власності</t>
  </si>
  <si>
    <t>в 25,8 р.б.</t>
  </si>
  <si>
    <t>в 3,4 р.б.</t>
  </si>
  <si>
    <t>в 2,8 р.б.</t>
  </si>
  <si>
    <t>в 6,1 р.б.</t>
  </si>
  <si>
    <t>в 2,3 р.б.</t>
  </si>
  <si>
    <t>в 2,2 р.б.</t>
  </si>
  <si>
    <t>в 2,4 р.б.</t>
  </si>
  <si>
    <t>в 5,7 р.б.</t>
  </si>
  <si>
    <t>в 2,1 р.б.</t>
  </si>
  <si>
    <t>в 8,2 р.б.</t>
  </si>
  <si>
    <t>в 2,9 р.б.</t>
  </si>
  <si>
    <t>в 3,2 р.б.</t>
  </si>
  <si>
    <t>в 2,7 р.б.</t>
  </si>
  <si>
    <t>в 4,2 р.б.</t>
  </si>
  <si>
    <t>в 10,3 р.б.</t>
  </si>
  <si>
    <t>в 6,7 р.б.</t>
  </si>
  <si>
    <t>в 21,3 р.б.</t>
  </si>
  <si>
    <t>в 3,9 р.б.</t>
  </si>
  <si>
    <t>в 2,0 р.б.</t>
  </si>
  <si>
    <t>в 1,7 р.б.</t>
  </si>
  <si>
    <t>в 1,6 р.б.</t>
  </si>
  <si>
    <t>в 1,5 р.б.</t>
  </si>
  <si>
    <t>в 3,1 р.б.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</si>
</sst>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"/>
    <numFmt numFmtId="166" formatCode="0.0_)"/>
    <numFmt numFmtId="167" formatCode="#,##0.000"/>
    <numFmt numFmtId="168" formatCode="#,##0.0"/>
    <numFmt numFmtId="169" formatCode="#,##0.000;\-#,##0.000"/>
  </numFmts>
  <fonts count="27" x14ac:knownFonts="1"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Arial Cyr"/>
      <charset val="204"/>
    </font>
    <font>
      <b/>
      <sz val="20"/>
      <name val="Times New Roman"/>
      <family val="1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i/>
      <sz val="11"/>
      <name val="Arial Cyr"/>
      <charset val="204"/>
    </font>
    <font>
      <b/>
      <sz val="14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4"/>
      <color theme="1"/>
      <name val="Arial Cyr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/>
    <xf numFmtId="166" fontId="6" fillId="0" borderId="1" xfId="0" applyNumberFormat="1" applyFont="1" applyBorder="1" applyAlignment="1" applyProtection="1">
      <alignment horizontal="left" vertical="center" wrapText="1"/>
      <protection locked="0"/>
    </xf>
    <xf numFmtId="167" fontId="6" fillId="0" borderId="1" xfId="0" applyNumberFormat="1" applyFont="1" applyBorder="1" applyAlignment="1">
      <alignment horizontal="right" vertical="center"/>
    </xf>
    <xf numFmtId="168" fontId="6" fillId="0" borderId="1" xfId="0" applyNumberFormat="1" applyFont="1" applyBorder="1" applyAlignment="1">
      <alignment horizontal="right" vertical="center" wrapText="1"/>
    </xf>
    <xf numFmtId="166" fontId="5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166" fontId="6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/>
    <xf numFmtId="0" fontId="6" fillId="0" borderId="1" xfId="0" applyFont="1" applyBorder="1" applyAlignment="1">
      <alignment vertical="center" wrapText="1"/>
    </xf>
    <xf numFmtId="166" fontId="5" fillId="0" borderId="1" xfId="0" applyNumberFormat="1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vertical="top" wrapText="1"/>
    </xf>
    <xf numFmtId="166" fontId="6" fillId="0" borderId="1" xfId="0" applyNumberFormat="1" applyFont="1" applyBorder="1" applyAlignment="1" applyProtection="1">
      <alignment vertical="top" wrapText="1"/>
      <protection locked="0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166" fontId="6" fillId="0" borderId="1" xfId="0" applyNumberFormat="1" applyFont="1" applyBorder="1" applyAlignment="1" applyProtection="1">
      <alignment horizontal="left" wrapText="1"/>
      <protection locked="0"/>
    </xf>
    <xf numFmtId="0" fontId="18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167" fontId="3" fillId="0" borderId="0" xfId="0" applyNumberFormat="1" applyFont="1"/>
    <xf numFmtId="167" fontId="6" fillId="0" borderId="0" xfId="0" applyNumberFormat="1" applyFont="1"/>
    <xf numFmtId="165" fontId="6" fillId="0" borderId="0" xfId="0" applyNumberFormat="1" applyFont="1" applyAlignment="1">
      <alignment horizontal="right"/>
    </xf>
    <xf numFmtId="167" fontId="23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16" fillId="0" borderId="1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0" fillId="0" borderId="0" xfId="0" applyFont="1"/>
    <xf numFmtId="0" fontId="6" fillId="0" borderId="0" xfId="0" applyFont="1"/>
    <xf numFmtId="0" fontId="19" fillId="0" borderId="0" xfId="0" applyFont="1"/>
    <xf numFmtId="0" fontId="7" fillId="0" borderId="0" xfId="0" applyFont="1"/>
    <xf numFmtId="167" fontId="2" fillId="0" borderId="0" xfId="0" applyNumberFormat="1" applyFont="1"/>
    <xf numFmtId="0" fontId="14" fillId="0" borderId="0" xfId="0" applyFont="1"/>
    <xf numFmtId="165" fontId="3" fillId="0" borderId="0" xfId="0" applyNumberFormat="1" applyFont="1" applyAlignment="1">
      <alignment horizontal="right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 applyProtection="1">
      <alignment horizontal="center" vertical="top"/>
      <protection locked="0"/>
    </xf>
    <xf numFmtId="49" fontId="6" fillId="0" borderId="1" xfId="0" applyNumberFormat="1" applyFont="1" applyBorder="1" applyAlignment="1" applyProtection="1">
      <alignment horizontal="center" vertical="top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167" fontId="7" fillId="0" borderId="1" xfId="0" applyNumberFormat="1" applyFont="1" applyBorder="1" applyAlignment="1">
      <alignment vertical="center"/>
    </xf>
    <xf numFmtId="167" fontId="7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/>
    </xf>
    <xf numFmtId="167" fontId="7" fillId="0" borderId="1" xfId="0" applyNumberFormat="1" applyFont="1" applyBorder="1"/>
    <xf numFmtId="167" fontId="6" fillId="0" borderId="1" xfId="0" applyNumberFormat="1" applyFont="1" applyBorder="1" applyAlignment="1">
      <alignment horizontal="right" vertical="center" wrapText="1"/>
    </xf>
    <xf numFmtId="167" fontId="6" fillId="0" borderId="1" xfId="0" applyNumberFormat="1" applyFont="1" applyBorder="1" applyAlignment="1">
      <alignment vertical="center"/>
    </xf>
    <xf numFmtId="167" fontId="6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168" fontId="7" fillId="0" borderId="1" xfId="0" applyNumberFormat="1" applyFont="1" applyBorder="1" applyAlignment="1">
      <alignment horizontal="right" vertical="center" wrapText="1"/>
    </xf>
    <xf numFmtId="167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167" fontId="6" fillId="0" borderId="1" xfId="0" applyNumberFormat="1" applyFont="1" applyBorder="1" applyAlignment="1">
      <alignment horizontal="right" vertical="top"/>
    </xf>
    <xf numFmtId="167" fontId="11" fillId="0" borderId="1" xfId="0" applyNumberFormat="1" applyFont="1" applyBorder="1" applyAlignment="1">
      <alignment horizontal="right" vertical="center"/>
    </xf>
    <xf numFmtId="167" fontId="11" fillId="0" borderId="1" xfId="0" applyNumberFormat="1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169" fontId="20" fillId="0" borderId="2" xfId="0" applyNumberFormat="1" applyFont="1" applyBorder="1" applyAlignment="1">
      <alignment horizontal="right" vertical="center" wrapText="1"/>
    </xf>
    <xf numFmtId="169" fontId="20" fillId="0" borderId="0" xfId="0" applyNumberFormat="1" applyFont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7" fontId="7" fillId="0" borderId="1" xfId="0" applyNumberFormat="1" applyFont="1" applyBorder="1" applyAlignment="1">
      <alignment horizontal="right" vertical="center"/>
    </xf>
    <xf numFmtId="167" fontId="21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top"/>
    </xf>
    <xf numFmtId="167" fontId="7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167" fontId="23" fillId="0" borderId="1" xfId="0" applyNumberFormat="1" applyFont="1" applyBorder="1" applyAlignment="1">
      <alignment horizontal="right" vertical="center" wrapText="1"/>
    </xf>
    <xf numFmtId="165" fontId="23" fillId="0" borderId="1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167" fontId="22" fillId="0" borderId="1" xfId="0" applyNumberFormat="1" applyFont="1" applyBorder="1" applyAlignment="1">
      <alignment vertical="center"/>
    </xf>
    <xf numFmtId="167" fontId="22" fillId="0" borderId="1" xfId="0" applyNumberFormat="1" applyFont="1" applyBorder="1" applyAlignment="1">
      <alignment horizontal="right" vertical="center" wrapText="1"/>
    </xf>
    <xf numFmtId="168" fontId="22" fillId="0" borderId="1" xfId="0" applyNumberFormat="1" applyFont="1" applyBorder="1" applyAlignment="1">
      <alignment horizontal="right" vertical="center" wrapText="1"/>
    </xf>
    <xf numFmtId="167" fontId="22" fillId="0" borderId="1" xfId="0" applyNumberFormat="1" applyFont="1" applyBorder="1" applyAlignment="1">
      <alignment horizontal="right" vertical="center"/>
    </xf>
    <xf numFmtId="165" fontId="22" fillId="0" borderId="1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0" xfId="0" applyFont="1" applyAlignment="1">
      <alignment vertical="top" wrapText="1"/>
    </xf>
    <xf numFmtId="167" fontId="24" fillId="0" borderId="1" xfId="0" applyNumberFormat="1" applyFont="1" applyBorder="1" applyAlignment="1">
      <alignment vertical="center"/>
    </xf>
    <xf numFmtId="167" fontId="24" fillId="0" borderId="1" xfId="0" applyNumberFormat="1" applyFont="1" applyBorder="1" applyAlignment="1">
      <alignment horizontal="right" vertical="center" wrapText="1"/>
    </xf>
    <xf numFmtId="167" fontId="24" fillId="0" borderId="1" xfId="0" applyNumberFormat="1" applyFont="1" applyBorder="1" applyAlignment="1">
      <alignment horizontal="right" vertical="center"/>
    </xf>
    <xf numFmtId="165" fontId="24" fillId="0" borderId="1" xfId="0" applyNumberFormat="1" applyFont="1" applyBorder="1" applyAlignment="1">
      <alignment horizontal="right" vertical="center" wrapText="1"/>
    </xf>
    <xf numFmtId="0" fontId="25" fillId="0" borderId="2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/>
    </xf>
    <xf numFmtId="168" fontId="23" fillId="0" borderId="1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vertical="center" wrapText="1"/>
    </xf>
    <xf numFmtId="0" fontId="26" fillId="0" borderId="2" xfId="0" applyFont="1" applyBorder="1" applyAlignment="1">
      <alignment horizontal="left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right" vertical="center"/>
    </xf>
    <xf numFmtId="0" fontId="18" fillId="0" borderId="1" xfId="0" applyFont="1" applyBorder="1"/>
    <xf numFmtId="0" fontId="18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 applyProtection="1">
      <alignment horizontal="center" wrapText="1"/>
      <protection locked="0"/>
    </xf>
    <xf numFmtId="49" fontId="6" fillId="0" borderId="1" xfId="0" applyNumberFormat="1" applyFont="1" applyBorder="1" applyAlignment="1" applyProtection="1">
      <alignment horizontal="center" wrapText="1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12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11.xml"/><Relationship Id="rId299" Type="http://schemas.openxmlformats.org/officeDocument/2006/relationships/revisionLog" Target="revisionLog12.xml"/><Relationship Id="rId671" Type="http://schemas.openxmlformats.org/officeDocument/2006/relationships/revisionLog" Target="revisionLog13.xml"/><Relationship Id="rId727" Type="http://schemas.openxmlformats.org/officeDocument/2006/relationships/revisionLog" Target="revisionLog14.xml"/><Relationship Id="rId769" Type="http://schemas.openxmlformats.org/officeDocument/2006/relationships/revisionLog" Target="revisionLog15.xml"/><Relationship Id="rId159" Type="http://schemas.openxmlformats.org/officeDocument/2006/relationships/revisionLog" Target="revisionLog18.xml"/><Relationship Id="rId324" Type="http://schemas.openxmlformats.org/officeDocument/2006/relationships/revisionLog" Target="revisionLog141.xml"/><Relationship Id="rId366" Type="http://schemas.openxmlformats.org/officeDocument/2006/relationships/revisionLog" Target="revisionLog16.xml"/><Relationship Id="rId531" Type="http://schemas.openxmlformats.org/officeDocument/2006/relationships/revisionLog" Target="revisionLog131.xml"/><Relationship Id="rId573" Type="http://schemas.openxmlformats.org/officeDocument/2006/relationships/revisionLog" Target="revisionLog151.xml"/><Relationship Id="rId629" Type="http://schemas.openxmlformats.org/officeDocument/2006/relationships/revisionLog" Target="revisionLog17.xml"/><Relationship Id="rId170" Type="http://schemas.openxmlformats.org/officeDocument/2006/relationships/revisionLog" Target="revisionLog1141.xml"/><Relationship Id="rId226" Type="http://schemas.openxmlformats.org/officeDocument/2006/relationships/revisionLog" Target="revisionLog1411.xml"/><Relationship Id="rId433" Type="http://schemas.openxmlformats.org/officeDocument/2006/relationships/revisionLog" Target="revisionLog110.xml"/><Relationship Id="rId268" Type="http://schemas.openxmlformats.org/officeDocument/2006/relationships/revisionLog" Target="revisionLog122.xml"/><Relationship Id="rId475" Type="http://schemas.openxmlformats.org/officeDocument/2006/relationships/revisionLog" Target="revisionLog1311.xml"/><Relationship Id="rId640" Type="http://schemas.openxmlformats.org/officeDocument/2006/relationships/revisionLog" Target="revisionLog19.xml"/><Relationship Id="rId682" Type="http://schemas.openxmlformats.org/officeDocument/2006/relationships/revisionLog" Target="revisionLog111.xml"/><Relationship Id="rId738" Type="http://schemas.openxmlformats.org/officeDocument/2006/relationships/revisionLog" Target="revisionLog112.xml"/><Relationship Id="rId128" Type="http://schemas.openxmlformats.org/officeDocument/2006/relationships/revisionLog" Target="revisionLog1511.xml"/><Relationship Id="rId335" Type="http://schemas.openxmlformats.org/officeDocument/2006/relationships/revisionLog" Target="revisionLog191.xml"/><Relationship Id="rId377" Type="http://schemas.openxmlformats.org/officeDocument/2006/relationships/revisionLog" Target="revisionLog1112.xml"/><Relationship Id="rId500" Type="http://schemas.openxmlformats.org/officeDocument/2006/relationships/revisionLog" Target="revisionLog1512.xml"/><Relationship Id="rId542" Type="http://schemas.openxmlformats.org/officeDocument/2006/relationships/revisionLog" Target="revisionLog171.xml"/><Relationship Id="rId584" Type="http://schemas.openxmlformats.org/officeDocument/2006/relationships/revisionLog" Target="revisionLog192.xml"/><Relationship Id="rId181" Type="http://schemas.openxmlformats.org/officeDocument/2006/relationships/revisionLog" Target="revisionLog120.xml"/><Relationship Id="rId237" Type="http://schemas.openxmlformats.org/officeDocument/2006/relationships/revisionLog" Target="revisionLog152.xml"/><Relationship Id="rId402" Type="http://schemas.openxmlformats.org/officeDocument/2006/relationships/revisionLog" Target="revisionLog114.xml"/><Relationship Id="rId279" Type="http://schemas.openxmlformats.org/officeDocument/2006/relationships/revisionLog" Target="revisionLog11011.xml"/><Relationship Id="rId444" Type="http://schemas.openxmlformats.org/officeDocument/2006/relationships/revisionLog" Target="revisionLog119.xml"/><Relationship Id="rId486" Type="http://schemas.openxmlformats.org/officeDocument/2006/relationships/revisionLog" Target="revisionLog15121.xml"/><Relationship Id="rId651" Type="http://schemas.openxmlformats.org/officeDocument/2006/relationships/revisionLog" Target="revisionLog1111.xml"/><Relationship Id="rId693" Type="http://schemas.openxmlformats.org/officeDocument/2006/relationships/revisionLog" Target="revisionLog1121.xml"/><Relationship Id="rId707" Type="http://schemas.openxmlformats.org/officeDocument/2006/relationships/revisionLog" Target="revisionLog113.xml"/><Relationship Id="rId749" Type="http://schemas.openxmlformats.org/officeDocument/2006/relationships/revisionLog" Target="revisionLog115.xml"/><Relationship Id="rId139" Type="http://schemas.openxmlformats.org/officeDocument/2006/relationships/revisionLog" Target="revisionLog1161.xml"/><Relationship Id="rId290" Type="http://schemas.openxmlformats.org/officeDocument/2006/relationships/revisionLog" Target="revisionLog172.xml"/><Relationship Id="rId304" Type="http://schemas.openxmlformats.org/officeDocument/2006/relationships/revisionLog" Target="revisionLog173.xml"/><Relationship Id="rId346" Type="http://schemas.openxmlformats.org/officeDocument/2006/relationships/revisionLog" Target="revisionLog11121.xml"/><Relationship Id="rId388" Type="http://schemas.openxmlformats.org/officeDocument/2006/relationships/revisionLog" Target="revisionLog1143.xml"/><Relationship Id="rId511" Type="http://schemas.openxmlformats.org/officeDocument/2006/relationships/revisionLog" Target="revisionLog1711.xml"/><Relationship Id="rId553" Type="http://schemas.openxmlformats.org/officeDocument/2006/relationships/revisionLog" Target="revisionLog1921.xml"/><Relationship Id="rId609" Type="http://schemas.openxmlformats.org/officeDocument/2006/relationships/revisionLog" Target="revisionLog11111.xml"/><Relationship Id="rId760" Type="http://schemas.openxmlformats.org/officeDocument/2006/relationships/revisionLog" Target="revisionLog116.xml"/><Relationship Id="rId85" Type="http://schemas.openxmlformats.org/officeDocument/2006/relationships/revisionLog" Target="revisionLog1172.xml"/><Relationship Id="rId150" Type="http://schemas.openxmlformats.org/officeDocument/2006/relationships/revisionLog" Target="revisionLog1191.xml"/><Relationship Id="rId192" Type="http://schemas.openxmlformats.org/officeDocument/2006/relationships/revisionLog" Target="revisionLog124.xml"/><Relationship Id="rId206" Type="http://schemas.openxmlformats.org/officeDocument/2006/relationships/revisionLog" Target="revisionLog14211.xml"/><Relationship Id="rId413" Type="http://schemas.openxmlformats.org/officeDocument/2006/relationships/revisionLog" Target="revisionLog1171.xml"/><Relationship Id="rId595" Type="http://schemas.openxmlformats.org/officeDocument/2006/relationships/revisionLog" Target="revisionLog111111.xml"/><Relationship Id="rId248" Type="http://schemas.openxmlformats.org/officeDocument/2006/relationships/revisionLog" Target="revisionLog19111.xml"/><Relationship Id="rId455" Type="http://schemas.openxmlformats.org/officeDocument/2006/relationships/revisionLog" Target="revisionLog123.xml"/><Relationship Id="rId497" Type="http://schemas.openxmlformats.org/officeDocument/2006/relationships/revisionLog" Target="revisionLog17111.xml"/><Relationship Id="rId620" Type="http://schemas.openxmlformats.org/officeDocument/2006/relationships/revisionLog" Target="revisionLog11211.xml"/><Relationship Id="rId662" Type="http://schemas.openxmlformats.org/officeDocument/2006/relationships/revisionLog" Target="revisionLog1131.xml"/><Relationship Id="rId718" Type="http://schemas.openxmlformats.org/officeDocument/2006/relationships/revisionLog" Target="revisionLog1151.xml"/><Relationship Id="rId108" Type="http://schemas.openxmlformats.org/officeDocument/2006/relationships/revisionLog" Target="revisionLog12112.xml"/><Relationship Id="rId315" Type="http://schemas.openxmlformats.org/officeDocument/2006/relationships/revisionLog" Target="revisionLog11431.xml"/><Relationship Id="rId357" Type="http://schemas.openxmlformats.org/officeDocument/2006/relationships/revisionLog" Target="revisionLog11921.xml"/><Relationship Id="rId522" Type="http://schemas.openxmlformats.org/officeDocument/2006/relationships/revisionLog" Target="revisionLog19211.xml"/><Relationship Id="rId217" Type="http://schemas.openxmlformats.org/officeDocument/2006/relationships/revisionLog" Target="revisionLog1721.xml"/><Relationship Id="rId96" Type="http://schemas.openxmlformats.org/officeDocument/2006/relationships/revisionLog" Target="revisionLog12211.xml"/><Relationship Id="rId161" Type="http://schemas.openxmlformats.org/officeDocument/2006/relationships/revisionLog" Target="revisionLog1251.xml"/><Relationship Id="rId399" Type="http://schemas.openxmlformats.org/officeDocument/2006/relationships/revisionLog" Target="revisionLog125.xml"/><Relationship Id="rId564" Type="http://schemas.openxmlformats.org/officeDocument/2006/relationships/revisionLog" Target="revisionLog1111111.xml"/><Relationship Id="rId771" Type="http://schemas.openxmlformats.org/officeDocument/2006/relationships/revisionLog" Target="revisionLog2.xml"/><Relationship Id="rId259" Type="http://schemas.openxmlformats.org/officeDocument/2006/relationships/revisionLog" Target="revisionLog1112111.xml"/><Relationship Id="rId424" Type="http://schemas.openxmlformats.org/officeDocument/2006/relationships/revisionLog" Target="revisionLog128.xml"/><Relationship Id="rId466" Type="http://schemas.openxmlformats.org/officeDocument/2006/relationships/revisionLog" Target="revisionLog151211.xml"/><Relationship Id="rId631" Type="http://schemas.openxmlformats.org/officeDocument/2006/relationships/revisionLog" Target="revisionLog11311.xml"/><Relationship Id="rId673" Type="http://schemas.openxmlformats.org/officeDocument/2006/relationships/revisionLog" Target="revisionLog11511.xml"/><Relationship Id="rId729" Type="http://schemas.openxmlformats.org/officeDocument/2006/relationships/revisionLog" Target="revisionLog1162.xml"/><Relationship Id="rId119" Type="http://schemas.openxmlformats.org/officeDocument/2006/relationships/revisionLog" Target="revisionLog1142111.xml"/><Relationship Id="rId270" Type="http://schemas.openxmlformats.org/officeDocument/2006/relationships/revisionLog" Target="revisionLog113111.xml"/><Relationship Id="rId326" Type="http://schemas.openxmlformats.org/officeDocument/2006/relationships/revisionLog" Target="revisionLog12321.xml"/><Relationship Id="rId533" Type="http://schemas.openxmlformats.org/officeDocument/2006/relationships/revisionLog" Target="revisionLog112111.xml"/><Relationship Id="rId130" Type="http://schemas.openxmlformats.org/officeDocument/2006/relationships/revisionLog" Target="revisionLog12411.xml"/><Relationship Id="rId368" Type="http://schemas.openxmlformats.org/officeDocument/2006/relationships/revisionLog" Target="revisionLog1252.xml"/><Relationship Id="rId575" Type="http://schemas.openxmlformats.org/officeDocument/2006/relationships/revisionLog" Target="revisionLog113112.xml"/><Relationship Id="rId740" Type="http://schemas.openxmlformats.org/officeDocument/2006/relationships/revisionLog" Target="revisionLog117.xml"/><Relationship Id="rId172" Type="http://schemas.openxmlformats.org/officeDocument/2006/relationships/revisionLog" Target="revisionLog1321.xml"/><Relationship Id="rId228" Type="http://schemas.openxmlformats.org/officeDocument/2006/relationships/revisionLog" Target="revisionLog1131111.xml"/><Relationship Id="rId435" Type="http://schemas.openxmlformats.org/officeDocument/2006/relationships/revisionLog" Target="revisionLog1291.xml"/><Relationship Id="rId477" Type="http://schemas.openxmlformats.org/officeDocument/2006/relationships/revisionLog" Target="revisionLog171111.xml"/><Relationship Id="rId600" Type="http://schemas.openxmlformats.org/officeDocument/2006/relationships/revisionLog" Target="revisionLog115111.xml"/><Relationship Id="rId642" Type="http://schemas.openxmlformats.org/officeDocument/2006/relationships/revisionLog" Target="revisionLog11621.xml"/><Relationship Id="rId684" Type="http://schemas.openxmlformats.org/officeDocument/2006/relationships/revisionLog" Target="revisionLog1173.xml"/><Relationship Id="rId281" Type="http://schemas.openxmlformats.org/officeDocument/2006/relationships/revisionLog" Target="revisionLog13111.xml"/><Relationship Id="rId337" Type="http://schemas.openxmlformats.org/officeDocument/2006/relationships/revisionLog" Target="revisionLog12521.xml"/><Relationship Id="rId502" Type="http://schemas.openxmlformats.org/officeDocument/2006/relationships/revisionLog" Target="revisionLog11111111.xml"/><Relationship Id="rId76" Type="http://schemas.openxmlformats.org/officeDocument/2006/relationships/revisionLog" Target="revisionLog111311.xml"/><Relationship Id="rId141" Type="http://schemas.openxmlformats.org/officeDocument/2006/relationships/revisionLog" Target="revisionLog1261.xml"/><Relationship Id="rId379" Type="http://schemas.openxmlformats.org/officeDocument/2006/relationships/revisionLog" Target="revisionLog12821.xml"/><Relationship Id="rId544" Type="http://schemas.openxmlformats.org/officeDocument/2006/relationships/revisionLog" Target="revisionLog1113.xml"/><Relationship Id="rId586" Type="http://schemas.openxmlformats.org/officeDocument/2006/relationships/revisionLog" Target="revisionLog1151111.xml"/><Relationship Id="rId751" Type="http://schemas.openxmlformats.org/officeDocument/2006/relationships/revisionLog" Target="revisionLog118.xml"/><Relationship Id="rId183" Type="http://schemas.openxmlformats.org/officeDocument/2006/relationships/revisionLog" Target="revisionLog1272.xml"/><Relationship Id="rId239" Type="http://schemas.openxmlformats.org/officeDocument/2006/relationships/revisionLog" Target="revisionLog1143111.xml"/><Relationship Id="rId390" Type="http://schemas.openxmlformats.org/officeDocument/2006/relationships/revisionLog" Target="revisionLog12911.xml"/><Relationship Id="rId404" Type="http://schemas.openxmlformats.org/officeDocument/2006/relationships/revisionLog" Target="revisionLog1301.xml"/><Relationship Id="rId446" Type="http://schemas.openxmlformats.org/officeDocument/2006/relationships/revisionLog" Target="revisionLog134.xml"/><Relationship Id="rId611" Type="http://schemas.openxmlformats.org/officeDocument/2006/relationships/revisionLog" Target="revisionLog116211.xml"/><Relationship Id="rId653" Type="http://schemas.openxmlformats.org/officeDocument/2006/relationships/revisionLog" Target="revisionLog11731.xml"/><Relationship Id="rId250" Type="http://schemas.openxmlformats.org/officeDocument/2006/relationships/revisionLog" Target="revisionLog1171111.xml"/><Relationship Id="rId292" Type="http://schemas.openxmlformats.org/officeDocument/2006/relationships/revisionLog" Target="revisionLog135.xml"/><Relationship Id="rId306" Type="http://schemas.openxmlformats.org/officeDocument/2006/relationships/revisionLog" Target="revisionLog136.xml"/><Relationship Id="rId488" Type="http://schemas.openxmlformats.org/officeDocument/2006/relationships/revisionLog" Target="revisionLog1922.xml"/><Relationship Id="rId695" Type="http://schemas.openxmlformats.org/officeDocument/2006/relationships/revisionLog" Target="revisionLog1181.xml"/><Relationship Id="rId709" Type="http://schemas.openxmlformats.org/officeDocument/2006/relationships/revisionLog" Target="revisionLog121.xml"/><Relationship Id="rId87" Type="http://schemas.openxmlformats.org/officeDocument/2006/relationships/revisionLog" Target="revisionLog1162111.xml"/><Relationship Id="rId110" Type="http://schemas.openxmlformats.org/officeDocument/2006/relationships/revisionLog" Target="revisionLog12611.xml"/><Relationship Id="rId348" Type="http://schemas.openxmlformats.org/officeDocument/2006/relationships/revisionLog" Target="revisionLog128211.xml"/><Relationship Id="rId513" Type="http://schemas.openxmlformats.org/officeDocument/2006/relationships/revisionLog" Target="revisionLog1121111.xml"/><Relationship Id="rId555" Type="http://schemas.openxmlformats.org/officeDocument/2006/relationships/revisionLog" Target="revisionLog11511111.xml"/><Relationship Id="rId597" Type="http://schemas.openxmlformats.org/officeDocument/2006/relationships/revisionLog" Target="revisionLog1163.xml"/><Relationship Id="rId720" Type="http://schemas.openxmlformats.org/officeDocument/2006/relationships/revisionLog" Target="revisionLog126.xml"/><Relationship Id="rId762" Type="http://schemas.openxmlformats.org/officeDocument/2006/relationships/revisionLog" Target="revisionLog127.xml"/><Relationship Id="rId152" Type="http://schemas.openxmlformats.org/officeDocument/2006/relationships/revisionLog" Target="revisionLog129111.xml"/><Relationship Id="rId194" Type="http://schemas.openxmlformats.org/officeDocument/2006/relationships/revisionLog" Target="revisionLog1332.xml"/><Relationship Id="rId208" Type="http://schemas.openxmlformats.org/officeDocument/2006/relationships/revisionLog" Target="revisionLog1114.xml"/><Relationship Id="rId415" Type="http://schemas.openxmlformats.org/officeDocument/2006/relationships/revisionLog" Target="revisionLog1341.xml"/><Relationship Id="rId457" Type="http://schemas.openxmlformats.org/officeDocument/2006/relationships/revisionLog" Target="revisionLog139.xml"/><Relationship Id="rId622" Type="http://schemas.openxmlformats.org/officeDocument/2006/relationships/revisionLog" Target="revisionLog117311.xml"/><Relationship Id="rId261" Type="http://schemas.openxmlformats.org/officeDocument/2006/relationships/revisionLog" Target="revisionLog1174.xml"/><Relationship Id="rId499" Type="http://schemas.openxmlformats.org/officeDocument/2006/relationships/revisionLog" Target="revisionLog111111111.xml"/><Relationship Id="rId664" Type="http://schemas.openxmlformats.org/officeDocument/2006/relationships/revisionLog" Target="revisionLog11811.xml"/><Relationship Id="rId317" Type="http://schemas.openxmlformats.org/officeDocument/2006/relationships/revisionLog" Target="revisionLog1252111.xml"/><Relationship Id="rId359" Type="http://schemas.openxmlformats.org/officeDocument/2006/relationships/revisionLog" Target="revisionLog130121.xml"/><Relationship Id="rId524" Type="http://schemas.openxmlformats.org/officeDocument/2006/relationships/revisionLog" Target="revisionLog1131121.xml"/><Relationship Id="rId566" Type="http://schemas.openxmlformats.org/officeDocument/2006/relationships/revisionLog" Target="revisionLog11631.xml"/><Relationship Id="rId731" Type="http://schemas.openxmlformats.org/officeDocument/2006/relationships/revisionLog" Target="revisionLog1271.xml"/><Relationship Id="rId219" Type="http://schemas.openxmlformats.org/officeDocument/2006/relationships/revisionLog" Target="revisionLog1143121.xml"/><Relationship Id="rId98" Type="http://schemas.openxmlformats.org/officeDocument/2006/relationships/revisionLog" Target="revisionLog131211.xml"/><Relationship Id="rId121" Type="http://schemas.openxmlformats.org/officeDocument/2006/relationships/revisionLog" Target="revisionLog12111.xml"/><Relationship Id="rId163" Type="http://schemas.openxmlformats.org/officeDocument/2006/relationships/revisionLog" Target="revisionLog12421.xml"/><Relationship Id="rId370" Type="http://schemas.openxmlformats.org/officeDocument/2006/relationships/revisionLog" Target="revisionLog13221.xml"/><Relationship Id="rId426" Type="http://schemas.openxmlformats.org/officeDocument/2006/relationships/revisionLog" Target="revisionLog140.xml"/><Relationship Id="rId633" Type="http://schemas.openxmlformats.org/officeDocument/2006/relationships/revisionLog" Target="revisionLog118111.xml"/><Relationship Id="rId230" Type="http://schemas.openxmlformats.org/officeDocument/2006/relationships/revisionLog" Target="revisionLog1175.xml"/><Relationship Id="rId468" Type="http://schemas.openxmlformats.org/officeDocument/2006/relationships/revisionLog" Target="revisionLog11211111.xml"/><Relationship Id="rId675" Type="http://schemas.openxmlformats.org/officeDocument/2006/relationships/revisionLog" Target="revisionLog1211.xml"/><Relationship Id="rId272" Type="http://schemas.openxmlformats.org/officeDocument/2006/relationships/revisionLog" Target="revisionLog136111.xml"/><Relationship Id="rId328" Type="http://schemas.openxmlformats.org/officeDocument/2006/relationships/revisionLog" Target="revisionLog1431.xml"/><Relationship Id="rId535" Type="http://schemas.openxmlformats.org/officeDocument/2006/relationships/revisionLog" Target="revisionLog115111111.xml"/><Relationship Id="rId577" Type="http://schemas.openxmlformats.org/officeDocument/2006/relationships/revisionLog" Target="revisionLog1173111.xml"/><Relationship Id="rId700" Type="http://schemas.openxmlformats.org/officeDocument/2006/relationships/revisionLog" Target="revisionLog1262.xml"/><Relationship Id="rId742" Type="http://schemas.openxmlformats.org/officeDocument/2006/relationships/revisionLog" Target="revisionLog129.xml"/><Relationship Id="rId132" Type="http://schemas.openxmlformats.org/officeDocument/2006/relationships/revisionLog" Target="revisionLog11612.xml"/><Relationship Id="rId174" Type="http://schemas.openxmlformats.org/officeDocument/2006/relationships/revisionLog" Target="revisionLog1341111.xml"/><Relationship Id="rId381" Type="http://schemas.openxmlformats.org/officeDocument/2006/relationships/revisionLog" Target="revisionLog147.xml"/><Relationship Id="rId602" Type="http://schemas.openxmlformats.org/officeDocument/2006/relationships/revisionLog" Target="revisionLog12113.xml"/><Relationship Id="rId241" Type="http://schemas.openxmlformats.org/officeDocument/2006/relationships/revisionLog" Target="revisionLog1103.xml"/><Relationship Id="rId437" Type="http://schemas.openxmlformats.org/officeDocument/2006/relationships/revisionLog" Target="revisionLog144.xml"/><Relationship Id="rId479" Type="http://schemas.openxmlformats.org/officeDocument/2006/relationships/revisionLog" Target="revisionLog1111111111.xml"/><Relationship Id="rId644" Type="http://schemas.openxmlformats.org/officeDocument/2006/relationships/revisionLog" Target="revisionLog12621.xml"/><Relationship Id="rId686" Type="http://schemas.openxmlformats.org/officeDocument/2006/relationships/revisionLog" Target="revisionLog12711.xml"/><Relationship Id="rId283" Type="http://schemas.openxmlformats.org/officeDocument/2006/relationships/revisionLog" Target="revisionLog14011.xml"/><Relationship Id="rId339" Type="http://schemas.openxmlformats.org/officeDocument/2006/relationships/revisionLog" Target="revisionLog1441.xml"/><Relationship Id="rId490" Type="http://schemas.openxmlformats.org/officeDocument/2006/relationships/revisionLog" Target="revisionLog11311211.xml"/><Relationship Id="rId504" Type="http://schemas.openxmlformats.org/officeDocument/2006/relationships/revisionLog" Target="revisionLog1151111111.xml"/><Relationship Id="rId546" Type="http://schemas.openxmlformats.org/officeDocument/2006/relationships/revisionLog" Target="revisionLog11731111.xml"/><Relationship Id="rId711" Type="http://schemas.openxmlformats.org/officeDocument/2006/relationships/revisionLog" Target="revisionLog1292.xml"/><Relationship Id="rId753" Type="http://schemas.openxmlformats.org/officeDocument/2006/relationships/revisionLog" Target="revisionLog130.xml"/><Relationship Id="rId143" Type="http://schemas.openxmlformats.org/officeDocument/2006/relationships/revisionLog" Target="revisionLog126211.xml"/><Relationship Id="rId185" Type="http://schemas.openxmlformats.org/officeDocument/2006/relationships/revisionLog" Target="revisionLog136111111.xml"/><Relationship Id="rId78" Type="http://schemas.openxmlformats.org/officeDocument/2006/relationships/revisionLog" Target="revisionLog11721.xml"/><Relationship Id="rId101" Type="http://schemas.openxmlformats.org/officeDocument/2006/relationships/revisionLog" Target="revisionLog12311.xml"/><Relationship Id="rId350" Type="http://schemas.openxmlformats.org/officeDocument/2006/relationships/revisionLog" Target="revisionLog1461.xml"/><Relationship Id="rId406" Type="http://schemas.openxmlformats.org/officeDocument/2006/relationships/revisionLog" Target="revisionLog150.xml"/><Relationship Id="rId588" Type="http://schemas.openxmlformats.org/officeDocument/2006/relationships/revisionLog" Target="revisionLog121131.xml"/><Relationship Id="rId210" Type="http://schemas.openxmlformats.org/officeDocument/2006/relationships/revisionLog" Target="revisionLog114311111.xml"/><Relationship Id="rId392" Type="http://schemas.openxmlformats.org/officeDocument/2006/relationships/revisionLog" Target="revisionLog14911.xml"/><Relationship Id="rId448" Type="http://schemas.openxmlformats.org/officeDocument/2006/relationships/revisionLog" Target="revisionLog148.xml"/><Relationship Id="rId613" Type="http://schemas.openxmlformats.org/officeDocument/2006/relationships/revisionLog" Target="revisionLog1263.xml"/><Relationship Id="rId655" Type="http://schemas.openxmlformats.org/officeDocument/2006/relationships/revisionLog" Target="revisionLog127111.xml"/><Relationship Id="rId697" Type="http://schemas.openxmlformats.org/officeDocument/2006/relationships/revisionLog" Target="revisionLog12921.xml"/><Relationship Id="rId252" Type="http://schemas.openxmlformats.org/officeDocument/2006/relationships/revisionLog" Target="revisionLog12151.xml"/><Relationship Id="rId294" Type="http://schemas.openxmlformats.org/officeDocument/2006/relationships/revisionLog" Target="revisionLog141111.xml"/><Relationship Id="rId308" Type="http://schemas.openxmlformats.org/officeDocument/2006/relationships/revisionLog" Target="revisionLog143111.xml"/><Relationship Id="rId515" Type="http://schemas.openxmlformats.org/officeDocument/2006/relationships/revisionLog" Target="revisionLog11631111.xml"/><Relationship Id="rId722" Type="http://schemas.openxmlformats.org/officeDocument/2006/relationships/revisionLog" Target="revisionLog1302.xml"/><Relationship Id="rId154" Type="http://schemas.openxmlformats.org/officeDocument/2006/relationships/revisionLog" Target="revisionLog154.xml"/><Relationship Id="rId112" Type="http://schemas.openxmlformats.org/officeDocument/2006/relationships/revisionLog" Target="revisionLog111411.xml"/><Relationship Id="rId89" Type="http://schemas.openxmlformats.org/officeDocument/2006/relationships/revisionLog" Target="revisionLog113211.xml"/><Relationship Id="rId361" Type="http://schemas.openxmlformats.org/officeDocument/2006/relationships/revisionLog" Target="revisionLog14711.xml"/><Relationship Id="rId557" Type="http://schemas.openxmlformats.org/officeDocument/2006/relationships/revisionLog" Target="revisionLog1181111.xml"/><Relationship Id="rId599" Type="http://schemas.openxmlformats.org/officeDocument/2006/relationships/revisionLog" Target="revisionLog12631.xml"/><Relationship Id="rId764" Type="http://schemas.openxmlformats.org/officeDocument/2006/relationships/revisionLog" Target="revisionLog132.xml"/><Relationship Id="rId196" Type="http://schemas.openxmlformats.org/officeDocument/2006/relationships/revisionLog" Target="revisionLog1431111.xml"/><Relationship Id="rId417" Type="http://schemas.openxmlformats.org/officeDocument/2006/relationships/revisionLog" Target="revisionLog1531.xml"/><Relationship Id="rId459" Type="http://schemas.openxmlformats.org/officeDocument/2006/relationships/revisionLog" Target="revisionLog13131.xml"/><Relationship Id="rId624" Type="http://schemas.openxmlformats.org/officeDocument/2006/relationships/revisionLog" Target="revisionLog129211.xml"/><Relationship Id="rId666" Type="http://schemas.openxmlformats.org/officeDocument/2006/relationships/revisionLog" Target="revisionLog13021.xml"/><Relationship Id="rId221" Type="http://schemas.openxmlformats.org/officeDocument/2006/relationships/revisionLog" Target="revisionLog131111.xml"/><Relationship Id="rId263" Type="http://schemas.openxmlformats.org/officeDocument/2006/relationships/revisionLog" Target="revisionLog1621.xml"/><Relationship Id="rId319" Type="http://schemas.openxmlformats.org/officeDocument/2006/relationships/revisionLog" Target="revisionLog144111.xml"/><Relationship Id="rId470" Type="http://schemas.openxmlformats.org/officeDocument/2006/relationships/revisionLog" Target="revisionLog153.xml"/><Relationship Id="rId526" Type="http://schemas.openxmlformats.org/officeDocument/2006/relationships/revisionLog" Target="revisionLog11811111.xml"/><Relationship Id="rId123" Type="http://schemas.openxmlformats.org/officeDocument/2006/relationships/revisionLog" Target="revisionLog1214.xml"/><Relationship Id="rId330" Type="http://schemas.openxmlformats.org/officeDocument/2006/relationships/revisionLog" Target="revisionLog14511.xml"/><Relationship Id="rId568" Type="http://schemas.openxmlformats.org/officeDocument/2006/relationships/revisionLog" Target="revisionLog126311.xml"/><Relationship Id="rId733" Type="http://schemas.openxmlformats.org/officeDocument/2006/relationships/revisionLog" Target="revisionLog1322.xml"/><Relationship Id="rId165" Type="http://schemas.openxmlformats.org/officeDocument/2006/relationships/revisionLog" Target="revisionLog11931.xml"/><Relationship Id="rId372" Type="http://schemas.openxmlformats.org/officeDocument/2006/relationships/revisionLog" Target="revisionLog14811.xml"/><Relationship Id="rId428" Type="http://schemas.openxmlformats.org/officeDocument/2006/relationships/revisionLog" Target="revisionLog155.xml"/><Relationship Id="rId635" Type="http://schemas.openxmlformats.org/officeDocument/2006/relationships/revisionLog" Target="revisionLog130211.xml"/><Relationship Id="rId677" Type="http://schemas.openxmlformats.org/officeDocument/2006/relationships/revisionLog" Target="revisionLog133.xml"/><Relationship Id="rId232" Type="http://schemas.openxmlformats.org/officeDocument/2006/relationships/revisionLog" Target="revisionLog1521.xml"/><Relationship Id="rId274" Type="http://schemas.openxmlformats.org/officeDocument/2006/relationships/revisionLog" Target="revisionLog192111.xml"/><Relationship Id="rId481" Type="http://schemas.openxmlformats.org/officeDocument/2006/relationships/revisionLog" Target="revisionLog1211311.xml"/><Relationship Id="rId702" Type="http://schemas.openxmlformats.org/officeDocument/2006/relationships/revisionLog" Target="revisionLog13222.xml"/><Relationship Id="rId134" Type="http://schemas.openxmlformats.org/officeDocument/2006/relationships/revisionLog" Target="revisionLog11421.xml"/><Relationship Id="rId537" Type="http://schemas.openxmlformats.org/officeDocument/2006/relationships/revisionLog" Target="revisionLog11131.xml"/><Relationship Id="rId579" Type="http://schemas.openxmlformats.org/officeDocument/2006/relationships/revisionLog" Target="revisionLog1164.xml"/><Relationship Id="rId744" Type="http://schemas.openxmlformats.org/officeDocument/2006/relationships/revisionLog" Target="revisionLog137.xml"/><Relationship Id="rId80" Type="http://schemas.openxmlformats.org/officeDocument/2006/relationships/revisionLog" Target="revisionLog118111111.xml"/><Relationship Id="rId176" Type="http://schemas.openxmlformats.org/officeDocument/2006/relationships/revisionLog" Target="revisionLog1232111.xml"/><Relationship Id="rId341" Type="http://schemas.openxmlformats.org/officeDocument/2006/relationships/revisionLog" Target="revisionLog14611.xml"/><Relationship Id="rId383" Type="http://schemas.openxmlformats.org/officeDocument/2006/relationships/revisionLog" Target="revisionLog149111.xml"/><Relationship Id="rId439" Type="http://schemas.openxmlformats.org/officeDocument/2006/relationships/revisionLog" Target="revisionLog1482.xml"/><Relationship Id="rId590" Type="http://schemas.openxmlformats.org/officeDocument/2006/relationships/revisionLog" Target="revisionLog1292111.xml"/><Relationship Id="rId604" Type="http://schemas.openxmlformats.org/officeDocument/2006/relationships/revisionLog" Target="revisionLog1302111.xml"/><Relationship Id="rId646" Type="http://schemas.openxmlformats.org/officeDocument/2006/relationships/revisionLog" Target="revisionLog1331.xml"/><Relationship Id="rId201" Type="http://schemas.openxmlformats.org/officeDocument/2006/relationships/revisionLog" Target="revisionLog152111.xml"/><Relationship Id="rId243" Type="http://schemas.openxmlformats.org/officeDocument/2006/relationships/revisionLog" Target="revisionLog16111.xml"/><Relationship Id="rId285" Type="http://schemas.openxmlformats.org/officeDocument/2006/relationships/revisionLog" Target="revisionLog162.xml"/><Relationship Id="rId450" Type="http://schemas.openxmlformats.org/officeDocument/2006/relationships/revisionLog" Target="revisionLog157.xml"/><Relationship Id="rId506" Type="http://schemas.openxmlformats.org/officeDocument/2006/relationships/revisionLog" Target="revisionLog1182.xml"/><Relationship Id="rId688" Type="http://schemas.openxmlformats.org/officeDocument/2006/relationships/revisionLog" Target="revisionLog132221.xml"/><Relationship Id="rId103" Type="http://schemas.openxmlformats.org/officeDocument/2006/relationships/revisionLog" Target="revisionLog111312.xml"/><Relationship Id="rId310" Type="http://schemas.openxmlformats.org/officeDocument/2006/relationships/revisionLog" Target="revisionLog1922111.xml"/><Relationship Id="rId492" Type="http://schemas.openxmlformats.org/officeDocument/2006/relationships/revisionLog" Target="revisionLog11732.xml"/><Relationship Id="rId548" Type="http://schemas.openxmlformats.org/officeDocument/2006/relationships/revisionLog" Target="revisionLog1271111.xml"/><Relationship Id="rId713" Type="http://schemas.openxmlformats.org/officeDocument/2006/relationships/revisionLog" Target="revisionLog1371.xml"/><Relationship Id="rId755" Type="http://schemas.openxmlformats.org/officeDocument/2006/relationships/revisionLog" Target="revisionLog138.xml"/><Relationship Id="rId187" Type="http://schemas.openxmlformats.org/officeDocument/2006/relationships/revisionLog" Target="revisionLog1273111.xml"/><Relationship Id="rId91" Type="http://schemas.openxmlformats.org/officeDocument/2006/relationships/revisionLog" Target="revisionLog12011.xml"/><Relationship Id="rId145" Type="http://schemas.openxmlformats.org/officeDocument/2006/relationships/revisionLog" Target="revisionLog11922.xml"/><Relationship Id="rId352" Type="http://schemas.openxmlformats.org/officeDocument/2006/relationships/revisionLog" Target="revisionLog12921111.xml"/><Relationship Id="rId394" Type="http://schemas.openxmlformats.org/officeDocument/2006/relationships/revisionLog" Target="revisionLog15011.xml"/><Relationship Id="rId408" Type="http://schemas.openxmlformats.org/officeDocument/2006/relationships/revisionLog" Target="revisionLog15511.xml"/><Relationship Id="rId615" Type="http://schemas.openxmlformats.org/officeDocument/2006/relationships/revisionLog" Target="revisionLog1322211.xml"/><Relationship Id="rId212" Type="http://schemas.openxmlformats.org/officeDocument/2006/relationships/revisionLog" Target="revisionLog17211.xml"/><Relationship Id="rId254" Type="http://schemas.openxmlformats.org/officeDocument/2006/relationships/revisionLog" Target="revisionLog1101121.xml"/><Relationship Id="rId657" Type="http://schemas.openxmlformats.org/officeDocument/2006/relationships/revisionLog" Target="revisionLog13711.xml"/><Relationship Id="rId699" Type="http://schemas.openxmlformats.org/officeDocument/2006/relationships/revisionLog" Target="revisionLog142.xml"/><Relationship Id="rId114" Type="http://schemas.openxmlformats.org/officeDocument/2006/relationships/revisionLog" Target="revisionLog1821.xml"/><Relationship Id="rId296" Type="http://schemas.openxmlformats.org/officeDocument/2006/relationships/revisionLog" Target="revisionLog1282111.xml"/><Relationship Id="rId461" Type="http://schemas.openxmlformats.org/officeDocument/2006/relationships/revisionLog" Target="revisionLog158.xml"/><Relationship Id="rId517" Type="http://schemas.openxmlformats.org/officeDocument/2006/relationships/revisionLog" Target="revisionLog1315.xml"/><Relationship Id="rId559" Type="http://schemas.openxmlformats.org/officeDocument/2006/relationships/revisionLog" Target="revisionLog12922.xml"/><Relationship Id="rId724" Type="http://schemas.openxmlformats.org/officeDocument/2006/relationships/revisionLog" Target="revisionLog1381.xml"/><Relationship Id="rId766" Type="http://schemas.openxmlformats.org/officeDocument/2006/relationships/revisionLog" Target="revisionLog143.xml"/><Relationship Id="rId198" Type="http://schemas.openxmlformats.org/officeDocument/2006/relationships/revisionLog" Target="revisionLog13031.xml"/><Relationship Id="rId156" Type="http://schemas.openxmlformats.org/officeDocument/2006/relationships/revisionLog" Target="revisionLog129211111.xml"/><Relationship Id="rId321" Type="http://schemas.openxmlformats.org/officeDocument/2006/relationships/revisionLog" Target="revisionLog12322.xml"/><Relationship Id="rId363" Type="http://schemas.openxmlformats.org/officeDocument/2006/relationships/revisionLog" Target="revisionLog14911111.xml"/><Relationship Id="rId419" Type="http://schemas.openxmlformats.org/officeDocument/2006/relationships/revisionLog" Target="revisionLog15611.xml"/><Relationship Id="rId570" Type="http://schemas.openxmlformats.org/officeDocument/2006/relationships/revisionLog" Target="revisionLog13021111.xml"/><Relationship Id="rId626" Type="http://schemas.openxmlformats.org/officeDocument/2006/relationships/revisionLog" Target="revisionLog137111.xml"/><Relationship Id="rId223" Type="http://schemas.openxmlformats.org/officeDocument/2006/relationships/revisionLog" Target="revisionLog11121111.xml"/><Relationship Id="rId430" Type="http://schemas.openxmlformats.org/officeDocument/2006/relationships/revisionLog" Target="revisionLog14821.xml"/><Relationship Id="rId668" Type="http://schemas.openxmlformats.org/officeDocument/2006/relationships/revisionLog" Target="revisionLog1421.xml"/><Relationship Id="rId265" Type="http://schemas.openxmlformats.org/officeDocument/2006/relationships/revisionLog" Target="revisionLog117112.xml"/><Relationship Id="rId472" Type="http://schemas.openxmlformats.org/officeDocument/2006/relationships/revisionLog" Target="revisionLog1152.xml"/><Relationship Id="rId528" Type="http://schemas.openxmlformats.org/officeDocument/2006/relationships/revisionLog" Target="revisionLog12731.xml"/><Relationship Id="rId735" Type="http://schemas.openxmlformats.org/officeDocument/2006/relationships/revisionLog" Target="revisionLog1432.xml"/><Relationship Id="rId167" Type="http://schemas.openxmlformats.org/officeDocument/2006/relationships/revisionLog" Target="revisionLog1301211.xml"/><Relationship Id="rId125" Type="http://schemas.openxmlformats.org/officeDocument/2006/relationships/revisionLog" Target="revisionLog11613.xml"/><Relationship Id="rId332" Type="http://schemas.openxmlformats.org/officeDocument/2006/relationships/revisionLog" Target="revisionLog125211.xml"/><Relationship Id="rId374" Type="http://schemas.openxmlformats.org/officeDocument/2006/relationships/revisionLog" Target="revisionLog1501111.xml"/><Relationship Id="rId581" Type="http://schemas.openxmlformats.org/officeDocument/2006/relationships/revisionLog" Target="revisionLog13222111.xml"/><Relationship Id="rId234" Type="http://schemas.openxmlformats.org/officeDocument/2006/relationships/revisionLog" Target="revisionLog1911111.xml"/><Relationship Id="rId637" Type="http://schemas.openxmlformats.org/officeDocument/2006/relationships/revisionLog" Target="revisionLog13811.xml"/><Relationship Id="rId679" Type="http://schemas.openxmlformats.org/officeDocument/2006/relationships/revisionLog" Target="revisionLog14321.xml"/><Relationship Id="rId276" Type="http://schemas.openxmlformats.org/officeDocument/2006/relationships/revisionLog" Target="revisionLog13412.xml"/><Relationship Id="rId441" Type="http://schemas.openxmlformats.org/officeDocument/2006/relationships/revisionLog" Target="revisionLog15811.xml"/><Relationship Id="rId483" Type="http://schemas.openxmlformats.org/officeDocument/2006/relationships/revisionLog" Target="revisionLog1132.xml"/><Relationship Id="rId539" Type="http://schemas.openxmlformats.org/officeDocument/2006/relationships/revisionLog" Target="revisionLog1292211.xml"/><Relationship Id="rId690" Type="http://schemas.openxmlformats.org/officeDocument/2006/relationships/revisionLog" Target="revisionLog1451.xml"/><Relationship Id="rId704" Type="http://schemas.openxmlformats.org/officeDocument/2006/relationships/revisionLog" Target="revisionLog146.xml"/><Relationship Id="rId746" Type="http://schemas.openxmlformats.org/officeDocument/2006/relationships/revisionLog" Target="revisionLog156.xml"/><Relationship Id="rId178" Type="http://schemas.openxmlformats.org/officeDocument/2006/relationships/revisionLog" Target="revisionLog13311111.xml"/><Relationship Id="rId136" Type="http://schemas.openxmlformats.org/officeDocument/2006/relationships/revisionLog" Target="revisionLog12811.xml"/><Relationship Id="rId301" Type="http://schemas.openxmlformats.org/officeDocument/2006/relationships/revisionLog" Target="revisionLog1361.xml"/><Relationship Id="rId343" Type="http://schemas.openxmlformats.org/officeDocument/2006/relationships/revisionLog" Target="revisionLog12732.xml"/><Relationship Id="rId550" Type="http://schemas.openxmlformats.org/officeDocument/2006/relationships/revisionLog" Target="revisionLog13032.xml"/><Relationship Id="rId82" Type="http://schemas.openxmlformats.org/officeDocument/2006/relationships/revisionLog" Target="revisionLog116131.xml"/><Relationship Id="rId199" Type="http://schemas.openxmlformats.org/officeDocument/2006/relationships/revisionLog" Target="revisionLog1210.xml"/><Relationship Id="rId203" Type="http://schemas.openxmlformats.org/officeDocument/2006/relationships/revisionLog" Target="revisionLog11021.xml"/><Relationship Id="rId385" Type="http://schemas.openxmlformats.org/officeDocument/2006/relationships/revisionLog" Target="revisionLog13431.xml"/><Relationship Id="rId571" Type="http://schemas.openxmlformats.org/officeDocument/2006/relationships/revisionLog" Target="revisionLog1323.xml"/><Relationship Id="rId592" Type="http://schemas.openxmlformats.org/officeDocument/2006/relationships/revisionLog" Target="revisionLog1333.xml"/><Relationship Id="rId606" Type="http://schemas.openxmlformats.org/officeDocument/2006/relationships/revisionLog" Target="revisionLog13711111.xml"/><Relationship Id="rId627" Type="http://schemas.openxmlformats.org/officeDocument/2006/relationships/revisionLog" Target="revisionLog11812.xml"/><Relationship Id="rId648" Type="http://schemas.openxmlformats.org/officeDocument/2006/relationships/revisionLog" Target="revisionLog143211.xml"/><Relationship Id="rId669" Type="http://schemas.openxmlformats.org/officeDocument/2006/relationships/revisionLog" Target="revisionLog14512.xml"/><Relationship Id="rId224" Type="http://schemas.openxmlformats.org/officeDocument/2006/relationships/revisionLog" Target="revisionLog114312.xml"/><Relationship Id="rId245" Type="http://schemas.openxmlformats.org/officeDocument/2006/relationships/revisionLog" Target="revisionLog12113111.xml"/><Relationship Id="rId266" Type="http://schemas.openxmlformats.org/officeDocument/2006/relationships/revisionLog" Target="revisionLog13411.xml"/><Relationship Id="rId287" Type="http://schemas.openxmlformats.org/officeDocument/2006/relationships/revisionLog" Target="revisionLog1351.xml"/><Relationship Id="rId410" Type="http://schemas.openxmlformats.org/officeDocument/2006/relationships/revisionLog" Target="revisionLog15711.xml"/><Relationship Id="rId431" Type="http://schemas.openxmlformats.org/officeDocument/2006/relationships/revisionLog" Target="revisionLog158111.xml"/><Relationship Id="rId452" Type="http://schemas.openxmlformats.org/officeDocument/2006/relationships/revisionLog" Target="revisionLog15911.xml"/><Relationship Id="rId473" Type="http://schemas.openxmlformats.org/officeDocument/2006/relationships/revisionLog" Target="revisionLog1215.xml"/><Relationship Id="rId494" Type="http://schemas.openxmlformats.org/officeDocument/2006/relationships/revisionLog" Target="revisionLog142211.xml"/><Relationship Id="rId508" Type="http://schemas.openxmlformats.org/officeDocument/2006/relationships/revisionLog" Target="revisionLog160.xml"/><Relationship Id="rId529" Type="http://schemas.openxmlformats.org/officeDocument/2006/relationships/revisionLog" Target="revisionLog161.xml"/><Relationship Id="rId680" Type="http://schemas.openxmlformats.org/officeDocument/2006/relationships/revisionLog" Target="revisionLog1462.xml"/><Relationship Id="rId715" Type="http://schemas.openxmlformats.org/officeDocument/2006/relationships/revisionLog" Target="revisionLog1491.xml"/><Relationship Id="rId736" Type="http://schemas.openxmlformats.org/officeDocument/2006/relationships/revisionLog" Target="revisionLog1561.xml"/><Relationship Id="rId168" Type="http://schemas.openxmlformats.org/officeDocument/2006/relationships/revisionLog" Target="revisionLog133111111.xml"/><Relationship Id="rId147" Type="http://schemas.openxmlformats.org/officeDocument/2006/relationships/revisionLog" Target="revisionLog1291111.xml"/><Relationship Id="rId126" Type="http://schemas.openxmlformats.org/officeDocument/2006/relationships/revisionLog" Target="revisionLog1522.xml"/><Relationship Id="rId105" Type="http://schemas.openxmlformats.org/officeDocument/2006/relationships/revisionLog" Target="revisionLog11111111111.xml"/><Relationship Id="rId312" Type="http://schemas.openxmlformats.org/officeDocument/2006/relationships/revisionLog" Target="revisionLog137111111.xml"/><Relationship Id="rId333" Type="http://schemas.openxmlformats.org/officeDocument/2006/relationships/revisionLog" Target="revisionLog117321.xml"/><Relationship Id="rId354" Type="http://schemas.openxmlformats.org/officeDocument/2006/relationships/revisionLog" Target="revisionLog12922111.xml"/><Relationship Id="rId540" Type="http://schemas.openxmlformats.org/officeDocument/2006/relationships/revisionLog" Target="revisionLog163.xml"/><Relationship Id="rId757" Type="http://schemas.openxmlformats.org/officeDocument/2006/relationships/revisionLog" Target="revisionLog1452.xml"/><Relationship Id="rId189" Type="http://schemas.openxmlformats.org/officeDocument/2006/relationships/revisionLog" Target="revisionLog13322.xml"/><Relationship Id="rId93" Type="http://schemas.openxmlformats.org/officeDocument/2006/relationships/revisionLog" Target="revisionLog118221.xml"/><Relationship Id="rId375" Type="http://schemas.openxmlformats.org/officeDocument/2006/relationships/revisionLog" Target="revisionLog13413.xml"/><Relationship Id="rId396" Type="http://schemas.openxmlformats.org/officeDocument/2006/relationships/revisionLog" Target="revisionLog1344.xml"/><Relationship Id="rId561" Type="http://schemas.openxmlformats.org/officeDocument/2006/relationships/revisionLog" Target="revisionLog13331.xml"/><Relationship Id="rId582" Type="http://schemas.openxmlformats.org/officeDocument/2006/relationships/revisionLog" Target="revisionLog1372.xml"/><Relationship Id="rId617" Type="http://schemas.openxmlformats.org/officeDocument/2006/relationships/revisionLog" Target="revisionLog138111.xml"/><Relationship Id="rId638" Type="http://schemas.openxmlformats.org/officeDocument/2006/relationships/revisionLog" Target="revisionLog1432111.xml"/><Relationship Id="rId659" Type="http://schemas.openxmlformats.org/officeDocument/2006/relationships/revisionLog" Target="revisionLog145121.xml"/><Relationship Id="rId214" Type="http://schemas.openxmlformats.org/officeDocument/2006/relationships/revisionLog" Target="revisionLog11322.xml"/><Relationship Id="rId235" Type="http://schemas.openxmlformats.org/officeDocument/2006/relationships/revisionLog" Target="revisionLog1381111.xml"/><Relationship Id="rId256" Type="http://schemas.openxmlformats.org/officeDocument/2006/relationships/revisionLog" Target="revisionLog135111.xml"/><Relationship Id="rId277" Type="http://schemas.openxmlformats.org/officeDocument/2006/relationships/revisionLog" Target="revisionLog13611.xml"/><Relationship Id="rId298" Type="http://schemas.openxmlformats.org/officeDocument/2006/relationships/revisionLog" Target="revisionLog1222.xml"/><Relationship Id="rId400" Type="http://schemas.openxmlformats.org/officeDocument/2006/relationships/revisionLog" Target="revisionLog13911.xml"/><Relationship Id="rId421" Type="http://schemas.openxmlformats.org/officeDocument/2006/relationships/revisionLog" Target="revisionLog1581111.xml"/><Relationship Id="rId442" Type="http://schemas.openxmlformats.org/officeDocument/2006/relationships/revisionLog" Target="revisionLog159111.xml"/><Relationship Id="rId463" Type="http://schemas.openxmlformats.org/officeDocument/2006/relationships/revisionLog" Target="revisionLog1601.xml"/><Relationship Id="rId484" Type="http://schemas.openxmlformats.org/officeDocument/2006/relationships/revisionLog" Target="revisionLog1612.xml"/><Relationship Id="rId519" Type="http://schemas.openxmlformats.org/officeDocument/2006/relationships/revisionLog" Target="revisionLog193.xml"/><Relationship Id="rId670" Type="http://schemas.openxmlformats.org/officeDocument/2006/relationships/revisionLog" Target="revisionLog14622.xml"/><Relationship Id="rId705" Type="http://schemas.openxmlformats.org/officeDocument/2006/relationships/revisionLog" Target="revisionLog1373.xml"/><Relationship Id="rId158" Type="http://schemas.openxmlformats.org/officeDocument/2006/relationships/revisionLog" Target="revisionLog1331111111.xml"/><Relationship Id="rId137" Type="http://schemas.openxmlformats.org/officeDocument/2006/relationships/revisionLog" Target="revisionLog11614.xml"/><Relationship Id="rId116" Type="http://schemas.openxmlformats.org/officeDocument/2006/relationships/revisionLog" Target="revisionLog182.xml"/><Relationship Id="rId302" Type="http://schemas.openxmlformats.org/officeDocument/2006/relationships/revisionLog" Target="revisionLog139111.xml"/><Relationship Id="rId323" Type="http://schemas.openxmlformats.org/officeDocument/2006/relationships/revisionLog" Target="revisionLog14111.xml"/><Relationship Id="rId344" Type="http://schemas.openxmlformats.org/officeDocument/2006/relationships/revisionLog" Target="revisionLog14421.xml"/><Relationship Id="rId530" Type="http://schemas.openxmlformats.org/officeDocument/2006/relationships/revisionLog" Target="revisionLog1631.xml"/><Relationship Id="rId691" Type="http://schemas.openxmlformats.org/officeDocument/2006/relationships/revisionLog" Target="revisionLog14912.xml"/><Relationship Id="rId726" Type="http://schemas.openxmlformats.org/officeDocument/2006/relationships/revisionLog" Target="revisionLog15612.xml"/><Relationship Id="rId747" Type="http://schemas.openxmlformats.org/officeDocument/2006/relationships/revisionLog" Target="revisionLog14521.xml"/><Relationship Id="rId768" Type="http://schemas.openxmlformats.org/officeDocument/2006/relationships/revisionLog" Target="revisionLog149.xml"/><Relationship Id="rId179" Type="http://schemas.openxmlformats.org/officeDocument/2006/relationships/revisionLog" Target="revisionLog1351111.xml"/><Relationship Id="rId83" Type="http://schemas.openxmlformats.org/officeDocument/2006/relationships/revisionLog" Target="revisionLog11911.xml"/><Relationship Id="rId365" Type="http://schemas.openxmlformats.org/officeDocument/2006/relationships/revisionLog" Target="revisionLog146211.xml"/><Relationship Id="rId386" Type="http://schemas.openxmlformats.org/officeDocument/2006/relationships/revisionLog" Target="revisionLog148211.xml"/><Relationship Id="rId551" Type="http://schemas.openxmlformats.org/officeDocument/2006/relationships/revisionLog" Target="revisionLog164.xml"/><Relationship Id="rId572" Type="http://schemas.openxmlformats.org/officeDocument/2006/relationships/revisionLog" Target="revisionLog165.xml"/><Relationship Id="rId593" Type="http://schemas.openxmlformats.org/officeDocument/2006/relationships/revisionLog" Target="revisionLog13812.xml"/><Relationship Id="rId607" Type="http://schemas.openxmlformats.org/officeDocument/2006/relationships/revisionLog" Target="revisionLog14321111.xml"/><Relationship Id="rId628" Type="http://schemas.openxmlformats.org/officeDocument/2006/relationships/revisionLog" Target="revisionLog1451211.xml"/><Relationship Id="rId649" Type="http://schemas.openxmlformats.org/officeDocument/2006/relationships/revisionLog" Target="revisionLog146221.xml"/><Relationship Id="rId190" Type="http://schemas.openxmlformats.org/officeDocument/2006/relationships/revisionLog" Target="revisionLog13611111.xml"/><Relationship Id="rId204" Type="http://schemas.openxmlformats.org/officeDocument/2006/relationships/revisionLog" Target="revisionLog11141.xml"/><Relationship Id="rId225" Type="http://schemas.openxmlformats.org/officeDocument/2006/relationships/revisionLog" Target="revisionLog11741.xml"/><Relationship Id="rId246" Type="http://schemas.openxmlformats.org/officeDocument/2006/relationships/revisionLog" Target="revisionLog1391111.xml"/><Relationship Id="rId267" Type="http://schemas.openxmlformats.org/officeDocument/2006/relationships/revisionLog" Target="revisionLog12152.xml"/><Relationship Id="rId288" Type="http://schemas.openxmlformats.org/officeDocument/2006/relationships/revisionLog" Target="revisionLog1371112.xml"/><Relationship Id="rId411" Type="http://schemas.openxmlformats.org/officeDocument/2006/relationships/revisionLog" Target="revisionLog13414.xml"/><Relationship Id="rId432" Type="http://schemas.openxmlformats.org/officeDocument/2006/relationships/revisionLog" Target="revisionLog1443.xml"/><Relationship Id="rId453" Type="http://schemas.openxmlformats.org/officeDocument/2006/relationships/revisionLog" Target="revisionLog1463.xml"/><Relationship Id="rId474" Type="http://schemas.openxmlformats.org/officeDocument/2006/relationships/revisionLog" Target="revisionLog1514.xml"/><Relationship Id="rId509" Type="http://schemas.openxmlformats.org/officeDocument/2006/relationships/revisionLog" Target="revisionLog16311.xml"/><Relationship Id="rId660" Type="http://schemas.openxmlformats.org/officeDocument/2006/relationships/revisionLog" Target="revisionLog149121.xml"/><Relationship Id="rId127" Type="http://schemas.openxmlformats.org/officeDocument/2006/relationships/revisionLog" Target="revisionLog116121.xml"/><Relationship Id="rId106" Type="http://schemas.openxmlformats.org/officeDocument/2006/relationships/revisionLog" Target="revisionLog12312.xml"/><Relationship Id="rId313" Type="http://schemas.openxmlformats.org/officeDocument/2006/relationships/revisionLog" Target="revisionLog141112.xml"/><Relationship Id="rId495" Type="http://schemas.openxmlformats.org/officeDocument/2006/relationships/revisionLog" Target="revisionLog131511.xml"/><Relationship Id="rId681" Type="http://schemas.openxmlformats.org/officeDocument/2006/relationships/revisionLog" Target="revisionLog1324.xml"/><Relationship Id="rId716" Type="http://schemas.openxmlformats.org/officeDocument/2006/relationships/revisionLog" Target="revisionLog156121.xml"/><Relationship Id="rId737" Type="http://schemas.openxmlformats.org/officeDocument/2006/relationships/revisionLog" Target="revisionLog159.xml"/><Relationship Id="rId758" Type="http://schemas.openxmlformats.org/officeDocument/2006/relationships/revisionLog" Target="revisionLog166.xml"/><Relationship Id="rId148" Type="http://schemas.openxmlformats.org/officeDocument/2006/relationships/revisionLog" Target="revisionLog12721.xml"/><Relationship Id="rId169" Type="http://schemas.openxmlformats.org/officeDocument/2006/relationships/revisionLog" Target="revisionLog130211111.xml"/><Relationship Id="rId94" Type="http://schemas.openxmlformats.org/officeDocument/2006/relationships/revisionLog" Target="revisionLog122111.xml"/><Relationship Id="rId334" Type="http://schemas.openxmlformats.org/officeDocument/2006/relationships/revisionLog" Target="revisionLog127311.xml"/><Relationship Id="rId355" Type="http://schemas.openxmlformats.org/officeDocument/2006/relationships/revisionLog" Target="revisionLog130321.xml"/><Relationship Id="rId376" Type="http://schemas.openxmlformats.org/officeDocument/2006/relationships/revisionLog" Target="revisionLog1471.xml"/><Relationship Id="rId397" Type="http://schemas.openxmlformats.org/officeDocument/2006/relationships/revisionLog" Target="revisionLog1491211.xml"/><Relationship Id="rId520" Type="http://schemas.openxmlformats.org/officeDocument/2006/relationships/revisionLog" Target="revisionLog1641.xml"/><Relationship Id="rId541" Type="http://schemas.openxmlformats.org/officeDocument/2006/relationships/revisionLog" Target="revisionLog1651.xml"/><Relationship Id="rId562" Type="http://schemas.openxmlformats.org/officeDocument/2006/relationships/revisionLog" Target="revisionLog1661.xml"/><Relationship Id="rId583" Type="http://schemas.openxmlformats.org/officeDocument/2006/relationships/revisionLog" Target="revisionLog167.xml"/><Relationship Id="rId618" Type="http://schemas.openxmlformats.org/officeDocument/2006/relationships/revisionLog" Target="revisionLog145211.xml"/><Relationship Id="rId639" Type="http://schemas.openxmlformats.org/officeDocument/2006/relationships/revisionLog" Target="revisionLog1464.xml"/><Relationship Id="rId215" Type="http://schemas.openxmlformats.org/officeDocument/2006/relationships/revisionLog" Target="revisionLog1371111111.xml"/><Relationship Id="rId180" Type="http://schemas.openxmlformats.org/officeDocument/2006/relationships/revisionLog" Target="revisionLog13321.xml"/><Relationship Id="rId236" Type="http://schemas.openxmlformats.org/officeDocument/2006/relationships/revisionLog" Target="revisionLog19112.xml"/><Relationship Id="rId257" Type="http://schemas.openxmlformats.org/officeDocument/2006/relationships/revisionLog" Target="revisionLog1176.xml"/><Relationship Id="rId278" Type="http://schemas.openxmlformats.org/officeDocument/2006/relationships/revisionLog" Target="revisionLog140111.xml"/><Relationship Id="rId401" Type="http://schemas.openxmlformats.org/officeDocument/2006/relationships/revisionLog" Target="revisionLog1501.xml"/><Relationship Id="rId422" Type="http://schemas.openxmlformats.org/officeDocument/2006/relationships/revisionLog" Target="revisionLog15321.xml"/><Relationship Id="rId443" Type="http://schemas.openxmlformats.org/officeDocument/2006/relationships/revisionLog" Target="revisionLog14631.xml"/><Relationship Id="rId464" Type="http://schemas.openxmlformats.org/officeDocument/2006/relationships/revisionLog" Target="revisionLog163111.xml"/><Relationship Id="rId650" Type="http://schemas.openxmlformats.org/officeDocument/2006/relationships/revisionLog" Target="revisionLog1492.xml"/><Relationship Id="rId303" Type="http://schemas.openxmlformats.org/officeDocument/2006/relationships/revisionLog" Target="revisionLog1310.xml"/><Relationship Id="rId485" Type="http://schemas.openxmlformats.org/officeDocument/2006/relationships/revisionLog" Target="revisionLog16411.xml"/><Relationship Id="rId692" Type="http://schemas.openxmlformats.org/officeDocument/2006/relationships/revisionLog" Target="revisionLog1562.xml"/><Relationship Id="rId706" Type="http://schemas.openxmlformats.org/officeDocument/2006/relationships/revisionLog" Target="revisionLog168.xml"/><Relationship Id="rId748" Type="http://schemas.openxmlformats.org/officeDocument/2006/relationships/revisionLog" Target="revisionLog169.xml"/><Relationship Id="rId84" Type="http://schemas.openxmlformats.org/officeDocument/2006/relationships/revisionLog" Target="revisionLog112111111.xml"/><Relationship Id="rId138" Type="http://schemas.openxmlformats.org/officeDocument/2006/relationships/revisionLog" Target="revisionLog1315111.xml"/><Relationship Id="rId345" Type="http://schemas.openxmlformats.org/officeDocument/2006/relationships/revisionLog" Target="revisionLog1510.xml"/><Relationship Id="rId387" Type="http://schemas.openxmlformats.org/officeDocument/2006/relationships/revisionLog" Target="revisionLog175.xml"/><Relationship Id="rId510" Type="http://schemas.openxmlformats.org/officeDocument/2006/relationships/revisionLog" Target="revisionLog16511.xml"/><Relationship Id="rId552" Type="http://schemas.openxmlformats.org/officeDocument/2006/relationships/revisionLog" Target="revisionLog16611.xml"/><Relationship Id="rId594" Type="http://schemas.openxmlformats.org/officeDocument/2006/relationships/revisionLog" Target="revisionLog1681.xml"/><Relationship Id="rId608" Type="http://schemas.openxmlformats.org/officeDocument/2006/relationships/revisionLog" Target="revisionLog1691.xml"/><Relationship Id="rId191" Type="http://schemas.openxmlformats.org/officeDocument/2006/relationships/revisionLog" Target="revisionLog11521.xml"/><Relationship Id="rId205" Type="http://schemas.openxmlformats.org/officeDocument/2006/relationships/revisionLog" Target="revisionLog1216.xml"/><Relationship Id="rId247" Type="http://schemas.openxmlformats.org/officeDocument/2006/relationships/revisionLog" Target="revisionLog15141.xml"/><Relationship Id="rId412" Type="http://schemas.openxmlformats.org/officeDocument/2006/relationships/revisionLog" Target="revisionLog1931.xml"/><Relationship Id="rId107" Type="http://schemas.openxmlformats.org/officeDocument/2006/relationships/revisionLog" Target="revisionLog11112.xml"/><Relationship Id="rId289" Type="http://schemas.openxmlformats.org/officeDocument/2006/relationships/revisionLog" Target="revisionLog16121.xml"/><Relationship Id="rId454" Type="http://schemas.openxmlformats.org/officeDocument/2006/relationships/revisionLog" Target="revisionLog1115.xml"/><Relationship Id="rId496" Type="http://schemas.openxmlformats.org/officeDocument/2006/relationships/revisionLog" Target="revisionLog165111.xml"/><Relationship Id="rId661" Type="http://schemas.openxmlformats.org/officeDocument/2006/relationships/revisionLog" Target="revisionLog170.xml"/><Relationship Id="rId717" Type="http://schemas.openxmlformats.org/officeDocument/2006/relationships/revisionLog" Target="revisionLog174.xml"/><Relationship Id="rId759" Type="http://schemas.openxmlformats.org/officeDocument/2006/relationships/revisionLog" Target="revisionLog176.xml"/><Relationship Id="rId149" Type="http://schemas.openxmlformats.org/officeDocument/2006/relationships/revisionLog" Target="revisionLog1142.xml"/><Relationship Id="rId314" Type="http://schemas.openxmlformats.org/officeDocument/2006/relationships/revisionLog" Target="revisionLog1712.xml"/><Relationship Id="rId356" Type="http://schemas.openxmlformats.org/officeDocument/2006/relationships/revisionLog" Target="revisionLog1101.xml"/><Relationship Id="rId398" Type="http://schemas.openxmlformats.org/officeDocument/2006/relationships/revisionLog" Target="revisionLog1133.xml"/><Relationship Id="rId521" Type="http://schemas.openxmlformats.org/officeDocument/2006/relationships/revisionLog" Target="revisionLog166111.xml"/><Relationship Id="rId563" Type="http://schemas.openxmlformats.org/officeDocument/2006/relationships/revisionLog" Target="revisionLog1671.xml"/><Relationship Id="rId619" Type="http://schemas.openxmlformats.org/officeDocument/2006/relationships/revisionLog" Target="revisionLog1701.xml"/><Relationship Id="rId770" Type="http://schemas.openxmlformats.org/officeDocument/2006/relationships/revisionLog" Target="revisionLog1.xml"/><Relationship Id="rId216" Type="http://schemas.openxmlformats.org/officeDocument/2006/relationships/revisionLog" Target="revisionLog1422111.xml"/><Relationship Id="rId95" Type="http://schemas.openxmlformats.org/officeDocument/2006/relationships/revisionLog" Target="revisionLog1183.xml"/><Relationship Id="rId160" Type="http://schemas.openxmlformats.org/officeDocument/2006/relationships/revisionLog" Target="revisionLog1163111111.xml"/><Relationship Id="rId423" Type="http://schemas.openxmlformats.org/officeDocument/2006/relationships/revisionLog" Target="revisionLog1178.xml"/><Relationship Id="rId258" Type="http://schemas.openxmlformats.org/officeDocument/2006/relationships/revisionLog" Target="revisionLog17112.xml"/><Relationship Id="rId465" Type="http://schemas.openxmlformats.org/officeDocument/2006/relationships/revisionLog" Target="revisionLog1316.xml"/><Relationship Id="rId630" Type="http://schemas.openxmlformats.org/officeDocument/2006/relationships/revisionLog" Target="revisionLog14641.xml"/><Relationship Id="rId672" Type="http://schemas.openxmlformats.org/officeDocument/2006/relationships/revisionLog" Target="revisionLog1741.xml"/><Relationship Id="rId728" Type="http://schemas.openxmlformats.org/officeDocument/2006/relationships/revisionLog" Target="revisionLog1761.xml"/><Relationship Id="rId118" Type="http://schemas.openxmlformats.org/officeDocument/2006/relationships/revisionLog" Target="revisionLog1811.xml"/><Relationship Id="rId325" Type="http://schemas.openxmlformats.org/officeDocument/2006/relationships/revisionLog" Target="revisionLog1911.xml"/><Relationship Id="rId367" Type="http://schemas.openxmlformats.org/officeDocument/2006/relationships/revisionLog" Target="revisionLog11312.xml"/><Relationship Id="rId532" Type="http://schemas.openxmlformats.org/officeDocument/2006/relationships/revisionLog" Target="revisionLog1294.xml"/><Relationship Id="rId574" Type="http://schemas.openxmlformats.org/officeDocument/2006/relationships/revisionLog" Target="revisionLog16811.xml"/><Relationship Id="rId171" Type="http://schemas.openxmlformats.org/officeDocument/2006/relationships/revisionLog" Target="revisionLog1221.xml"/><Relationship Id="rId227" Type="http://schemas.openxmlformats.org/officeDocument/2006/relationships/revisionLog" Target="revisionLog15211.xml"/><Relationship Id="rId269" Type="http://schemas.openxmlformats.org/officeDocument/2006/relationships/revisionLog" Target="revisionLog111211.xml"/><Relationship Id="rId434" Type="http://schemas.openxmlformats.org/officeDocument/2006/relationships/revisionLog" Target="revisionLog1192.xml"/><Relationship Id="rId476" Type="http://schemas.openxmlformats.org/officeDocument/2006/relationships/revisionLog" Target="revisionLog15122.xml"/><Relationship Id="rId641" Type="http://schemas.openxmlformats.org/officeDocument/2006/relationships/revisionLog" Target="revisionLog14921.xml"/><Relationship Id="rId683" Type="http://schemas.openxmlformats.org/officeDocument/2006/relationships/revisionLog" Target="revisionLog15621.xml"/><Relationship Id="rId739" Type="http://schemas.openxmlformats.org/officeDocument/2006/relationships/revisionLog" Target="revisionLog177.xml"/><Relationship Id="rId129" Type="http://schemas.openxmlformats.org/officeDocument/2006/relationships/revisionLog" Target="revisionLog114211.xml"/><Relationship Id="rId280" Type="http://schemas.openxmlformats.org/officeDocument/2006/relationships/revisionLog" Target="revisionLog113112111.xml"/><Relationship Id="rId336" Type="http://schemas.openxmlformats.org/officeDocument/2006/relationships/revisionLog" Target="revisionLog11711.xml"/><Relationship Id="rId501" Type="http://schemas.openxmlformats.org/officeDocument/2006/relationships/revisionLog" Target="revisionLog194.xml"/><Relationship Id="rId543" Type="http://schemas.openxmlformats.org/officeDocument/2006/relationships/revisionLog" Target="revisionLog16711.xml"/><Relationship Id="rId75" Type="http://schemas.openxmlformats.org/officeDocument/2006/relationships/revisionLog" Target="revisionLog1181111111.xml"/><Relationship Id="rId140" Type="http://schemas.openxmlformats.org/officeDocument/2006/relationships/revisionLog" Target="revisionLog1231.xml"/><Relationship Id="rId182" Type="http://schemas.openxmlformats.org/officeDocument/2006/relationships/revisionLog" Target="revisionLog126311111.xml"/><Relationship Id="rId378" Type="http://schemas.openxmlformats.org/officeDocument/2006/relationships/revisionLog" Target="revisionLog1232.xml"/><Relationship Id="rId403" Type="http://schemas.openxmlformats.org/officeDocument/2006/relationships/revisionLog" Target="revisionLog1274.xml"/><Relationship Id="rId585" Type="http://schemas.openxmlformats.org/officeDocument/2006/relationships/revisionLog" Target="revisionLog1382.xml"/><Relationship Id="rId750" Type="http://schemas.openxmlformats.org/officeDocument/2006/relationships/revisionLog" Target="revisionLog178.xml"/><Relationship Id="rId238" Type="http://schemas.openxmlformats.org/officeDocument/2006/relationships/revisionLog" Target="revisionLog191111.xml"/><Relationship Id="rId445" Type="http://schemas.openxmlformats.org/officeDocument/2006/relationships/revisionLog" Target="revisionLog12941.xml"/><Relationship Id="rId487" Type="http://schemas.openxmlformats.org/officeDocument/2006/relationships/revisionLog" Target="revisionLog17113.xml"/><Relationship Id="rId610" Type="http://schemas.openxmlformats.org/officeDocument/2006/relationships/revisionLog" Target="revisionLog17011.xml"/><Relationship Id="rId652" Type="http://schemas.openxmlformats.org/officeDocument/2006/relationships/revisionLog" Target="revisionLog1742.xml"/><Relationship Id="rId694" Type="http://schemas.openxmlformats.org/officeDocument/2006/relationships/revisionLog" Target="revisionLog17611.xml"/><Relationship Id="rId708" Type="http://schemas.openxmlformats.org/officeDocument/2006/relationships/revisionLog" Target="revisionLog1771.xml"/><Relationship Id="rId291" Type="http://schemas.openxmlformats.org/officeDocument/2006/relationships/revisionLog" Target="revisionLog117111.xml"/><Relationship Id="rId305" Type="http://schemas.openxmlformats.org/officeDocument/2006/relationships/revisionLog" Target="revisionLog19212.xml"/><Relationship Id="rId347" Type="http://schemas.openxmlformats.org/officeDocument/2006/relationships/revisionLog" Target="revisionLog119211.xml"/><Relationship Id="rId512" Type="http://schemas.openxmlformats.org/officeDocument/2006/relationships/revisionLog" Target="revisionLog1116.xml"/><Relationship Id="rId86" Type="http://schemas.openxmlformats.org/officeDocument/2006/relationships/revisionLog" Target="revisionLog120111.xml"/><Relationship Id="rId151" Type="http://schemas.openxmlformats.org/officeDocument/2006/relationships/revisionLog" Target="revisionLog1281.xml"/><Relationship Id="rId389" Type="http://schemas.openxmlformats.org/officeDocument/2006/relationships/revisionLog" Target="revisionLog12713.xml"/><Relationship Id="rId554" Type="http://schemas.openxmlformats.org/officeDocument/2006/relationships/revisionLog" Target="revisionLog168111.xml"/><Relationship Id="rId596" Type="http://schemas.openxmlformats.org/officeDocument/2006/relationships/revisionLog" Target="revisionLog16911.xml"/><Relationship Id="rId761" Type="http://schemas.openxmlformats.org/officeDocument/2006/relationships/revisionLog" Target="revisionLog179.xml"/><Relationship Id="rId193" Type="http://schemas.openxmlformats.org/officeDocument/2006/relationships/revisionLog" Target="revisionLog142111.xml"/><Relationship Id="rId207" Type="http://schemas.openxmlformats.org/officeDocument/2006/relationships/revisionLog" Target="revisionLog110111.xml"/><Relationship Id="rId249" Type="http://schemas.openxmlformats.org/officeDocument/2006/relationships/revisionLog" Target="revisionLog114311.xml"/><Relationship Id="rId414" Type="http://schemas.openxmlformats.org/officeDocument/2006/relationships/revisionLog" Target="revisionLog1282.xml"/><Relationship Id="rId456" Type="http://schemas.openxmlformats.org/officeDocument/2006/relationships/revisionLog" Target="revisionLog1304.xml"/><Relationship Id="rId498" Type="http://schemas.openxmlformats.org/officeDocument/2006/relationships/revisionLog" Target="revisionLog1923.xml"/><Relationship Id="rId621" Type="http://schemas.openxmlformats.org/officeDocument/2006/relationships/revisionLog" Target="revisionLog1184.xml"/><Relationship Id="rId663" Type="http://schemas.openxmlformats.org/officeDocument/2006/relationships/revisionLog" Target="revisionLog176111.xml"/><Relationship Id="rId109" Type="http://schemas.openxmlformats.org/officeDocument/2006/relationships/revisionLog" Target="revisionLog18211.xml"/><Relationship Id="rId260" Type="http://schemas.openxmlformats.org/officeDocument/2006/relationships/revisionLog" Target="revisionLog133311.xml"/><Relationship Id="rId316" Type="http://schemas.openxmlformats.org/officeDocument/2006/relationships/revisionLog" Target="revisionLog123211.xml"/><Relationship Id="rId523" Type="http://schemas.openxmlformats.org/officeDocument/2006/relationships/revisionLog" Target="revisionLog11212.xml"/><Relationship Id="rId719" Type="http://schemas.openxmlformats.org/officeDocument/2006/relationships/revisionLog" Target="revisionLog1781.xml"/><Relationship Id="rId97" Type="http://schemas.openxmlformats.org/officeDocument/2006/relationships/revisionLog" Target="revisionLog124111.xml"/><Relationship Id="rId120" Type="http://schemas.openxmlformats.org/officeDocument/2006/relationships/revisionLog" Target="revisionLog125111.xml"/><Relationship Id="rId358" Type="http://schemas.openxmlformats.org/officeDocument/2006/relationships/revisionLog" Target="revisionLog12711111.xml"/><Relationship Id="rId565" Type="http://schemas.openxmlformats.org/officeDocument/2006/relationships/revisionLog" Target="revisionLog169111.xml"/><Relationship Id="rId730" Type="http://schemas.openxmlformats.org/officeDocument/2006/relationships/revisionLog" Target="revisionLog1433.xml"/><Relationship Id="rId218" Type="http://schemas.openxmlformats.org/officeDocument/2006/relationships/revisionLog" Target="revisionLog11311111.xml"/><Relationship Id="rId162" Type="http://schemas.openxmlformats.org/officeDocument/2006/relationships/revisionLog" Target="revisionLog13011.xml"/><Relationship Id="rId425" Type="http://schemas.openxmlformats.org/officeDocument/2006/relationships/revisionLog" Target="revisionLog13231.xml"/><Relationship Id="rId467" Type="http://schemas.openxmlformats.org/officeDocument/2006/relationships/revisionLog" Target="revisionLog17421.xml"/><Relationship Id="rId632" Type="http://schemas.openxmlformats.org/officeDocument/2006/relationships/revisionLog" Target="revisionLog149211.xml"/><Relationship Id="rId271" Type="http://schemas.openxmlformats.org/officeDocument/2006/relationships/revisionLog" Target="revisionLog1312.xml"/><Relationship Id="rId674" Type="http://schemas.openxmlformats.org/officeDocument/2006/relationships/revisionLog" Target="revisionLog17711.xml"/><Relationship Id="rId131" Type="http://schemas.openxmlformats.org/officeDocument/2006/relationships/revisionLog" Target="revisionLog127111111.xml"/><Relationship Id="rId327" Type="http://schemas.openxmlformats.org/officeDocument/2006/relationships/revisionLog" Target="revisionLog13721.xml"/><Relationship Id="rId369" Type="http://schemas.openxmlformats.org/officeDocument/2006/relationships/revisionLog" Target="revisionLog13012.xml"/><Relationship Id="rId534" Type="http://schemas.openxmlformats.org/officeDocument/2006/relationships/revisionLog" Target="revisionLog11313.xml"/><Relationship Id="rId576" Type="http://schemas.openxmlformats.org/officeDocument/2006/relationships/revisionLog" Target="revisionLog11641.xml"/><Relationship Id="rId741" Type="http://schemas.openxmlformats.org/officeDocument/2006/relationships/revisionLog" Target="revisionLog1791.xml"/><Relationship Id="rId229" Type="http://schemas.openxmlformats.org/officeDocument/2006/relationships/revisionLog" Target="revisionLog11431111.xml"/><Relationship Id="rId173" Type="http://schemas.openxmlformats.org/officeDocument/2006/relationships/revisionLog" Target="revisionLog1331112.xml"/><Relationship Id="rId380" Type="http://schemas.openxmlformats.org/officeDocument/2006/relationships/revisionLog" Target="revisionLog132221111.xml"/><Relationship Id="rId436" Type="http://schemas.openxmlformats.org/officeDocument/2006/relationships/revisionLog" Target="revisionLog13821.xml"/><Relationship Id="rId601" Type="http://schemas.openxmlformats.org/officeDocument/2006/relationships/revisionLog" Target="revisionLog170111.xml"/><Relationship Id="rId643" Type="http://schemas.openxmlformats.org/officeDocument/2006/relationships/revisionLog" Target="revisionLog1761111.xml"/><Relationship Id="rId240" Type="http://schemas.openxmlformats.org/officeDocument/2006/relationships/revisionLog" Target="revisionLog11711111.xml"/><Relationship Id="rId478" Type="http://schemas.openxmlformats.org/officeDocument/2006/relationships/revisionLog" Target="revisionLog19221.xml"/><Relationship Id="rId685" Type="http://schemas.openxmlformats.org/officeDocument/2006/relationships/revisionLog" Target="revisionLog17811.xml"/><Relationship Id="rId77" Type="http://schemas.openxmlformats.org/officeDocument/2006/relationships/revisionLog" Target="revisionLog117111111.xml"/><Relationship Id="rId100" Type="http://schemas.openxmlformats.org/officeDocument/2006/relationships/revisionLog" Target="revisionLog13121.xml"/><Relationship Id="rId282" Type="http://schemas.openxmlformats.org/officeDocument/2006/relationships/revisionLog" Target="revisionLog13511.xml"/><Relationship Id="rId338" Type="http://schemas.openxmlformats.org/officeDocument/2006/relationships/revisionLog" Target="revisionLog127312.xml"/><Relationship Id="rId503" Type="http://schemas.openxmlformats.org/officeDocument/2006/relationships/revisionLog" Target="revisionLog1121112.xml"/><Relationship Id="rId545" Type="http://schemas.openxmlformats.org/officeDocument/2006/relationships/revisionLog" Target="revisionLog115112.xml"/><Relationship Id="rId587" Type="http://schemas.openxmlformats.org/officeDocument/2006/relationships/revisionLog" Target="revisionLog1165.xml"/><Relationship Id="rId710" Type="http://schemas.openxmlformats.org/officeDocument/2006/relationships/revisionLog" Target="revisionLog17911.xml"/><Relationship Id="rId752" Type="http://schemas.openxmlformats.org/officeDocument/2006/relationships/revisionLog" Target="revisionLog180.xml"/><Relationship Id="rId184" Type="http://schemas.openxmlformats.org/officeDocument/2006/relationships/revisionLog" Target="revisionLog130212.xml"/><Relationship Id="rId142" Type="http://schemas.openxmlformats.org/officeDocument/2006/relationships/revisionLog" Target="revisionLog1192111.xml"/><Relationship Id="rId391" Type="http://schemas.openxmlformats.org/officeDocument/2006/relationships/revisionLog" Target="revisionLog138121.xml"/><Relationship Id="rId405" Type="http://schemas.openxmlformats.org/officeDocument/2006/relationships/revisionLog" Target="revisionLog1391.xml"/><Relationship Id="rId447" Type="http://schemas.openxmlformats.org/officeDocument/2006/relationships/revisionLog" Target="revisionLog143211111.xml"/><Relationship Id="rId612" Type="http://schemas.openxmlformats.org/officeDocument/2006/relationships/revisionLog" Target="revisionLog17611111.xml"/><Relationship Id="rId251" Type="http://schemas.openxmlformats.org/officeDocument/2006/relationships/revisionLog" Target="revisionLog134111.xml"/><Relationship Id="rId489" Type="http://schemas.openxmlformats.org/officeDocument/2006/relationships/revisionLog" Target="revisionLog11111112.xml"/><Relationship Id="rId654" Type="http://schemas.openxmlformats.org/officeDocument/2006/relationships/revisionLog" Target="revisionLog177111.xml"/><Relationship Id="rId696" Type="http://schemas.openxmlformats.org/officeDocument/2006/relationships/revisionLog" Target="revisionLog179111.xml"/><Relationship Id="rId293" Type="http://schemas.openxmlformats.org/officeDocument/2006/relationships/revisionLog" Target="revisionLog137112.xml"/><Relationship Id="rId307" Type="http://schemas.openxmlformats.org/officeDocument/2006/relationships/revisionLog" Target="revisionLog1401.xml"/><Relationship Id="rId349" Type="http://schemas.openxmlformats.org/officeDocument/2006/relationships/revisionLog" Target="revisionLog1452111.xml"/><Relationship Id="rId514" Type="http://schemas.openxmlformats.org/officeDocument/2006/relationships/revisionLog" Target="revisionLog1131122.xml"/><Relationship Id="rId556" Type="http://schemas.openxmlformats.org/officeDocument/2006/relationships/revisionLog" Target="revisionLog116311.xml"/><Relationship Id="rId721" Type="http://schemas.openxmlformats.org/officeDocument/2006/relationships/revisionLog" Target="revisionLog1801.xml"/><Relationship Id="rId763" Type="http://schemas.openxmlformats.org/officeDocument/2006/relationships/revisionLog" Target="revisionLog181.xml"/><Relationship Id="rId209" Type="http://schemas.openxmlformats.org/officeDocument/2006/relationships/revisionLog" Target="revisionLog11321.xml"/><Relationship Id="rId195" Type="http://schemas.openxmlformats.org/officeDocument/2006/relationships/revisionLog" Target="revisionLog1361111.xml"/><Relationship Id="rId88" Type="http://schemas.openxmlformats.org/officeDocument/2006/relationships/revisionLog" Target="revisionLog11821.xml"/><Relationship Id="rId111" Type="http://schemas.openxmlformats.org/officeDocument/2006/relationships/revisionLog" Target="revisionLog1512111.xml"/><Relationship Id="rId153" Type="http://schemas.openxmlformats.org/officeDocument/2006/relationships/revisionLog" Target="revisionLog124211.xml"/><Relationship Id="rId360" Type="http://schemas.openxmlformats.org/officeDocument/2006/relationships/revisionLog" Target="revisionLog132211.xml"/><Relationship Id="rId416" Type="http://schemas.openxmlformats.org/officeDocument/2006/relationships/revisionLog" Target="revisionLog1492111.xml"/><Relationship Id="rId598" Type="http://schemas.openxmlformats.org/officeDocument/2006/relationships/revisionLog" Target="revisionLog11841.xml"/><Relationship Id="rId220" Type="http://schemas.openxmlformats.org/officeDocument/2006/relationships/revisionLog" Target="revisionLog1212.xml"/><Relationship Id="rId458" Type="http://schemas.openxmlformats.org/officeDocument/2006/relationships/revisionLog" Target="revisionLog146411.xml"/><Relationship Id="rId623" Type="http://schemas.openxmlformats.org/officeDocument/2006/relationships/revisionLog" Target="revisionLog1185.xml"/><Relationship Id="rId665" Type="http://schemas.openxmlformats.org/officeDocument/2006/relationships/revisionLog" Target="revisionLog178111.xml"/><Relationship Id="rId262" Type="http://schemas.openxmlformats.org/officeDocument/2006/relationships/revisionLog" Target="revisionLog13711112.xml"/><Relationship Id="rId318" Type="http://schemas.openxmlformats.org/officeDocument/2006/relationships/revisionLog" Target="revisionLog14311.xml"/><Relationship Id="rId525" Type="http://schemas.openxmlformats.org/officeDocument/2006/relationships/revisionLog" Target="revisionLog1163111.xml"/><Relationship Id="rId567" Type="http://schemas.openxmlformats.org/officeDocument/2006/relationships/revisionLog" Target="revisionLog118121.xml"/><Relationship Id="rId732" Type="http://schemas.openxmlformats.org/officeDocument/2006/relationships/revisionLog" Target="revisionLog1592.xml"/><Relationship Id="rId164" Type="http://schemas.openxmlformats.org/officeDocument/2006/relationships/revisionLog" Target="revisionLog1242.xml"/><Relationship Id="rId122" Type="http://schemas.openxmlformats.org/officeDocument/2006/relationships/revisionLog" Target="revisionLog15211111.xml"/><Relationship Id="rId99" Type="http://schemas.openxmlformats.org/officeDocument/2006/relationships/revisionLog" Target="revisionLog15121111.xml"/><Relationship Id="rId371" Type="http://schemas.openxmlformats.org/officeDocument/2006/relationships/revisionLog" Target="revisionLog1342.xml"/><Relationship Id="rId427" Type="http://schemas.openxmlformats.org/officeDocument/2006/relationships/revisionLog" Target="revisionLog1442.xml"/><Relationship Id="rId469" Type="http://schemas.openxmlformats.org/officeDocument/2006/relationships/revisionLog" Target="revisionLog1313.xml"/><Relationship Id="rId634" Type="http://schemas.openxmlformats.org/officeDocument/2006/relationships/revisionLog" Target="revisionLog1275.xml"/><Relationship Id="rId676" Type="http://schemas.openxmlformats.org/officeDocument/2006/relationships/revisionLog" Target="revisionLog1791111.xml"/><Relationship Id="rId231" Type="http://schemas.openxmlformats.org/officeDocument/2006/relationships/revisionLog" Target="revisionLog1314.xml"/><Relationship Id="rId273" Type="http://schemas.openxmlformats.org/officeDocument/2006/relationships/revisionLog" Target="revisionLog1401111.xml"/><Relationship Id="rId329" Type="http://schemas.openxmlformats.org/officeDocument/2006/relationships/revisionLog" Target="revisionLog14411.xml"/><Relationship Id="rId480" Type="http://schemas.openxmlformats.org/officeDocument/2006/relationships/revisionLog" Target="revisionLog115111112.xml"/><Relationship Id="rId536" Type="http://schemas.openxmlformats.org/officeDocument/2006/relationships/revisionLog" Target="revisionLog1173112.xml"/><Relationship Id="rId701" Type="http://schemas.openxmlformats.org/officeDocument/2006/relationships/revisionLog" Target="revisionLog18011.xml"/><Relationship Id="rId175" Type="http://schemas.openxmlformats.org/officeDocument/2006/relationships/revisionLog" Target="revisionLog1143111111.xml"/><Relationship Id="rId133" Type="http://schemas.openxmlformats.org/officeDocument/2006/relationships/revisionLog" Target="revisionLog12101.xml"/><Relationship Id="rId340" Type="http://schemas.openxmlformats.org/officeDocument/2006/relationships/revisionLog" Target="revisionLog14512111.xml"/><Relationship Id="rId578" Type="http://schemas.openxmlformats.org/officeDocument/2006/relationships/revisionLog" Target="revisionLog1211312.xml"/><Relationship Id="rId743" Type="http://schemas.openxmlformats.org/officeDocument/2006/relationships/revisionLog" Target="revisionLog1812.xml"/><Relationship Id="rId200" Type="http://schemas.openxmlformats.org/officeDocument/2006/relationships/revisionLog" Target="revisionLog1213.xml"/><Relationship Id="rId382" Type="http://schemas.openxmlformats.org/officeDocument/2006/relationships/revisionLog" Target="revisionLog1481.xml"/><Relationship Id="rId438" Type="http://schemas.openxmlformats.org/officeDocument/2006/relationships/revisionLog" Target="revisionLog1462211.xml"/><Relationship Id="rId603" Type="http://schemas.openxmlformats.org/officeDocument/2006/relationships/revisionLog" Target="revisionLog127112.xml"/><Relationship Id="rId645" Type="http://schemas.openxmlformats.org/officeDocument/2006/relationships/revisionLog" Target="revisionLog1273.xml"/><Relationship Id="rId687" Type="http://schemas.openxmlformats.org/officeDocument/2006/relationships/revisionLog" Target="revisionLog180111.xml"/><Relationship Id="rId242" Type="http://schemas.openxmlformats.org/officeDocument/2006/relationships/revisionLog" Target="revisionLog1513.xml"/><Relationship Id="rId284" Type="http://schemas.openxmlformats.org/officeDocument/2006/relationships/revisionLog" Target="revisionLog17311.xml"/><Relationship Id="rId491" Type="http://schemas.openxmlformats.org/officeDocument/2006/relationships/revisionLog" Target="revisionLog116311111.xml"/><Relationship Id="rId505" Type="http://schemas.openxmlformats.org/officeDocument/2006/relationships/revisionLog" Target="revisionLog117311111.xml"/><Relationship Id="rId712" Type="http://schemas.openxmlformats.org/officeDocument/2006/relationships/revisionLog" Target="revisionLog18121.xml"/><Relationship Id="rId144" Type="http://schemas.openxmlformats.org/officeDocument/2006/relationships/revisionLog" Target="revisionLog181211.xml"/><Relationship Id="rId102" Type="http://schemas.openxmlformats.org/officeDocument/2006/relationships/revisionLog" Target="revisionLog131311.xml"/><Relationship Id="rId79" Type="http://schemas.openxmlformats.org/officeDocument/2006/relationships/revisionLog" Target="revisionLog11511111111.xml"/><Relationship Id="rId547" Type="http://schemas.openxmlformats.org/officeDocument/2006/relationships/revisionLog" Target="revisionLog12113121.xml"/><Relationship Id="rId589" Type="http://schemas.openxmlformats.org/officeDocument/2006/relationships/revisionLog" Target="revisionLog1271121.xml"/><Relationship Id="rId754" Type="http://schemas.openxmlformats.org/officeDocument/2006/relationships/revisionLog" Target="revisionLog183.xml"/><Relationship Id="rId90" Type="http://schemas.openxmlformats.org/officeDocument/2006/relationships/revisionLog" Target="revisionLog1173111111.xml"/><Relationship Id="rId186" Type="http://schemas.openxmlformats.org/officeDocument/2006/relationships/revisionLog" Target="revisionLog12221.xml"/><Relationship Id="rId351" Type="http://schemas.openxmlformats.org/officeDocument/2006/relationships/revisionLog" Target="revisionLog12531.xml"/><Relationship Id="rId393" Type="http://schemas.openxmlformats.org/officeDocument/2006/relationships/revisionLog" Target="revisionLog1343.xml"/><Relationship Id="rId407" Type="http://schemas.openxmlformats.org/officeDocument/2006/relationships/revisionLog" Target="revisionLog15311.xml"/><Relationship Id="rId449" Type="http://schemas.openxmlformats.org/officeDocument/2006/relationships/revisionLog" Target="revisionLog156211.xml"/><Relationship Id="rId614" Type="http://schemas.openxmlformats.org/officeDocument/2006/relationships/revisionLog" Target="revisionLog12923.xml"/><Relationship Id="rId656" Type="http://schemas.openxmlformats.org/officeDocument/2006/relationships/revisionLog" Target="revisionLog13241.xml"/><Relationship Id="rId211" Type="http://schemas.openxmlformats.org/officeDocument/2006/relationships/revisionLog" Target="revisionLog14212.xml"/><Relationship Id="rId253" Type="http://schemas.openxmlformats.org/officeDocument/2006/relationships/revisionLog" Target="revisionLog1611.xml"/><Relationship Id="rId295" Type="http://schemas.openxmlformats.org/officeDocument/2006/relationships/revisionLog" Target="revisionLog17411.xml"/><Relationship Id="rId309" Type="http://schemas.openxmlformats.org/officeDocument/2006/relationships/revisionLog" Target="revisionLog1441111.xml"/><Relationship Id="rId460" Type="http://schemas.openxmlformats.org/officeDocument/2006/relationships/revisionLog" Target="revisionLog1532.xml"/><Relationship Id="rId516" Type="http://schemas.openxmlformats.org/officeDocument/2006/relationships/revisionLog" Target="revisionLog11811112.xml"/><Relationship Id="rId698" Type="http://schemas.openxmlformats.org/officeDocument/2006/relationships/revisionLog" Target="revisionLog1831.xml"/><Relationship Id="rId113" Type="http://schemas.openxmlformats.org/officeDocument/2006/relationships/revisionLog" Target="revisionLog15111.xml"/><Relationship Id="rId320" Type="http://schemas.openxmlformats.org/officeDocument/2006/relationships/revisionLog" Target="revisionLog145111.xml"/><Relationship Id="rId558" Type="http://schemas.openxmlformats.org/officeDocument/2006/relationships/revisionLog" Target="revisionLog1263111.xml"/><Relationship Id="rId723" Type="http://schemas.openxmlformats.org/officeDocument/2006/relationships/revisionLog" Target="revisionLog1383.xml"/><Relationship Id="rId765" Type="http://schemas.openxmlformats.org/officeDocument/2006/relationships/revisionLog" Target="revisionLog1493.xml"/><Relationship Id="rId155" Type="http://schemas.openxmlformats.org/officeDocument/2006/relationships/revisionLog" Target="revisionLog1201.xml"/><Relationship Id="rId197" Type="http://schemas.openxmlformats.org/officeDocument/2006/relationships/revisionLog" Target="revisionLog12521111.xml"/><Relationship Id="rId362" Type="http://schemas.openxmlformats.org/officeDocument/2006/relationships/revisionLog" Target="revisionLog148111.xml"/><Relationship Id="rId418" Type="http://schemas.openxmlformats.org/officeDocument/2006/relationships/revisionLog" Target="revisionLog1551.xml"/><Relationship Id="rId625" Type="http://schemas.openxmlformats.org/officeDocument/2006/relationships/revisionLog" Target="revisionLog13223.xml"/><Relationship Id="rId222" Type="http://schemas.openxmlformats.org/officeDocument/2006/relationships/revisionLog" Target="revisionLog1711111.xml"/><Relationship Id="rId264" Type="http://schemas.openxmlformats.org/officeDocument/2006/relationships/revisionLog" Target="revisionLog110112.xml"/><Relationship Id="rId471" Type="http://schemas.openxmlformats.org/officeDocument/2006/relationships/revisionLog" Target="revisionLog192211.xml"/><Relationship Id="rId667" Type="http://schemas.openxmlformats.org/officeDocument/2006/relationships/revisionLog" Target="revisionLog13731.xml"/><Relationship Id="rId124" Type="http://schemas.openxmlformats.org/officeDocument/2006/relationships/revisionLog" Target="revisionLog1521111.xml"/><Relationship Id="rId527" Type="http://schemas.openxmlformats.org/officeDocument/2006/relationships/revisionLog" Target="revisionLog12631111.xml"/><Relationship Id="rId569" Type="http://schemas.openxmlformats.org/officeDocument/2006/relationships/revisionLog" Target="revisionLog1292112.xml"/><Relationship Id="rId734" Type="http://schemas.openxmlformats.org/officeDocument/2006/relationships/revisionLog" Target="revisionLog184.xml"/><Relationship Id="rId166" Type="http://schemas.openxmlformats.org/officeDocument/2006/relationships/revisionLog" Target="revisionLog1241.xml"/><Relationship Id="rId331" Type="http://schemas.openxmlformats.org/officeDocument/2006/relationships/revisionLog" Target="revisionLog1177.xml"/><Relationship Id="rId373" Type="http://schemas.openxmlformats.org/officeDocument/2006/relationships/revisionLog" Target="revisionLog1491111.xml"/><Relationship Id="rId429" Type="http://schemas.openxmlformats.org/officeDocument/2006/relationships/revisionLog" Target="revisionLog14621.xml"/><Relationship Id="rId580" Type="http://schemas.openxmlformats.org/officeDocument/2006/relationships/revisionLog" Target="revisionLog1302112.xml"/><Relationship Id="rId636" Type="http://schemas.openxmlformats.org/officeDocument/2006/relationships/revisionLog" Target="revisionLog13311.xml"/><Relationship Id="rId233" Type="http://schemas.openxmlformats.org/officeDocument/2006/relationships/revisionLog" Target="revisionLog161111.xml"/><Relationship Id="rId440" Type="http://schemas.openxmlformats.org/officeDocument/2006/relationships/revisionLog" Target="revisionLog1561211.xml"/><Relationship Id="rId678" Type="http://schemas.openxmlformats.org/officeDocument/2006/relationships/revisionLog" Target="revisionLog13831.xml"/><Relationship Id="rId275" Type="http://schemas.openxmlformats.org/officeDocument/2006/relationships/revisionLog" Target="revisionLog11432.xml"/><Relationship Id="rId300" Type="http://schemas.openxmlformats.org/officeDocument/2006/relationships/revisionLog" Target="revisionLog1194.xml"/><Relationship Id="rId482" Type="http://schemas.openxmlformats.org/officeDocument/2006/relationships/revisionLog" Target="revisionLog15921.xml"/><Relationship Id="rId538" Type="http://schemas.openxmlformats.org/officeDocument/2006/relationships/revisionLog" Target="revisionLog12711112.xml"/><Relationship Id="rId703" Type="http://schemas.openxmlformats.org/officeDocument/2006/relationships/revisionLog" Target="revisionLog14331.xml"/><Relationship Id="rId745" Type="http://schemas.openxmlformats.org/officeDocument/2006/relationships/revisionLog" Target="revisionLog185.xml"/><Relationship Id="rId81" Type="http://schemas.openxmlformats.org/officeDocument/2006/relationships/revisionLog" Target="revisionLog118211.xml"/><Relationship Id="rId135" Type="http://schemas.openxmlformats.org/officeDocument/2006/relationships/revisionLog" Target="revisionLog12511.xml"/><Relationship Id="rId177" Type="http://schemas.openxmlformats.org/officeDocument/2006/relationships/revisionLog" Target="revisionLog1322111.xml"/><Relationship Id="rId342" Type="http://schemas.openxmlformats.org/officeDocument/2006/relationships/revisionLog" Target="revisionLog125311.xml"/><Relationship Id="rId384" Type="http://schemas.openxmlformats.org/officeDocument/2006/relationships/revisionLog" Target="revisionLog150111.xml"/><Relationship Id="rId591" Type="http://schemas.openxmlformats.org/officeDocument/2006/relationships/revisionLog" Target="revisionLog13222112.xml"/><Relationship Id="rId605" Type="http://schemas.openxmlformats.org/officeDocument/2006/relationships/revisionLog" Target="revisionLog133111.xml"/><Relationship Id="rId202" Type="http://schemas.openxmlformats.org/officeDocument/2006/relationships/revisionLog" Target="revisionLog172111.xml"/><Relationship Id="rId244" Type="http://schemas.openxmlformats.org/officeDocument/2006/relationships/revisionLog" Target="revisionLog1102.xml"/><Relationship Id="rId647" Type="http://schemas.openxmlformats.org/officeDocument/2006/relationships/revisionLog" Target="revisionLog13813.xml"/><Relationship Id="rId689" Type="http://schemas.openxmlformats.org/officeDocument/2006/relationships/revisionLog" Target="revisionLog14322.xml"/><Relationship Id="rId286" Type="http://schemas.openxmlformats.org/officeDocument/2006/relationships/revisionLog" Target="revisionLog1731.xml"/><Relationship Id="rId451" Type="http://schemas.openxmlformats.org/officeDocument/2006/relationships/revisionLog" Target="revisionLog1581.xml"/><Relationship Id="rId493" Type="http://schemas.openxmlformats.org/officeDocument/2006/relationships/revisionLog" Target="revisionLog11822.xml"/><Relationship Id="rId507" Type="http://schemas.openxmlformats.org/officeDocument/2006/relationships/revisionLog" Target="revisionLog13151.xml"/><Relationship Id="rId549" Type="http://schemas.openxmlformats.org/officeDocument/2006/relationships/revisionLog" Target="revisionLog129221.xml"/><Relationship Id="rId714" Type="http://schemas.openxmlformats.org/officeDocument/2006/relationships/revisionLog" Target="revisionLog1453.xml"/><Relationship Id="rId756" Type="http://schemas.openxmlformats.org/officeDocument/2006/relationships/revisionLog" Target="revisionLog186.xml"/><Relationship Id="rId188" Type="http://schemas.openxmlformats.org/officeDocument/2006/relationships/revisionLog" Target="revisionLog13022.xml"/><Relationship Id="rId146" Type="http://schemas.openxmlformats.org/officeDocument/2006/relationships/revisionLog" Target="revisionLog12712.xml"/><Relationship Id="rId104" Type="http://schemas.openxmlformats.org/officeDocument/2006/relationships/revisionLog" Target="revisionLog1241111.xml"/><Relationship Id="rId311" Type="http://schemas.openxmlformats.org/officeDocument/2006/relationships/revisionLog" Target="revisionLog13421.xml"/><Relationship Id="rId353" Type="http://schemas.openxmlformats.org/officeDocument/2006/relationships/revisionLog" Target="revisionLog1253.xml"/><Relationship Id="rId395" Type="http://schemas.openxmlformats.org/officeDocument/2006/relationships/revisionLog" Target="revisionLog153111.xml"/><Relationship Id="rId409" Type="http://schemas.openxmlformats.org/officeDocument/2006/relationships/revisionLog" Target="revisionLog156111.xml"/><Relationship Id="rId560" Type="http://schemas.openxmlformats.org/officeDocument/2006/relationships/revisionLog" Target="revisionLog1303.xml"/><Relationship Id="rId213" Type="http://schemas.openxmlformats.org/officeDocument/2006/relationships/revisionLog" Target="revisionLog111211111.xml"/><Relationship Id="rId92" Type="http://schemas.openxmlformats.org/officeDocument/2006/relationships/revisionLog" Target="revisionLog11421111.xml"/><Relationship Id="rId420" Type="http://schemas.openxmlformats.org/officeDocument/2006/relationships/revisionLog" Target="revisionLog1571.xml"/><Relationship Id="rId616" Type="http://schemas.openxmlformats.org/officeDocument/2006/relationships/revisionLog" Target="revisionLog1371111.xml"/><Relationship Id="rId658" Type="http://schemas.openxmlformats.org/officeDocument/2006/relationships/revisionLog" Target="revisionLog1422.xml"/><Relationship Id="rId255" Type="http://schemas.openxmlformats.org/officeDocument/2006/relationships/revisionLog" Target="revisionLog1331111.xml"/><Relationship Id="rId297" Type="http://schemas.openxmlformats.org/officeDocument/2006/relationships/revisionLog" Target="revisionLog1193.xml"/><Relationship Id="rId462" Type="http://schemas.openxmlformats.org/officeDocument/2006/relationships/revisionLog" Target="revisionLog1591.xml"/><Relationship Id="rId518" Type="http://schemas.openxmlformats.org/officeDocument/2006/relationships/revisionLog" Target="revisionLog14221.xml"/><Relationship Id="rId725" Type="http://schemas.openxmlformats.org/officeDocument/2006/relationships/revisionLog" Target="revisionLog14931.xml"/><Relationship Id="rId157" Type="http://schemas.openxmlformats.org/officeDocument/2006/relationships/revisionLog" Target="revisionLog130111.xml"/><Relationship Id="rId115" Type="http://schemas.openxmlformats.org/officeDocument/2006/relationships/revisionLog" Target="revisionLog1531111.xml"/><Relationship Id="rId322" Type="http://schemas.openxmlformats.org/officeDocument/2006/relationships/revisionLog" Target="revisionLog1252112.xml"/><Relationship Id="rId364" Type="http://schemas.openxmlformats.org/officeDocument/2006/relationships/revisionLog" Target="revisionLog1293.xml"/><Relationship Id="rId767" Type="http://schemas.openxmlformats.org/officeDocument/2006/relationships/revisionLog" Target="revisionLog14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61514D0-59CE-47B4-A1CE-EA2764930567}" diskRevisions="1" revisionId="6713" version="771">
  <header guid="{85E14E93-5422-4148-B4E0-10ED81F0CAA4}" dateTime="2023-04-14T14:23:04" maxSheetId="2" userName="User563c" r:id="rId75" minRId="642" maxRId="650">
    <sheetIdMap count="1">
      <sheetId val="1"/>
    </sheetIdMap>
  </header>
  <header guid="{D6AC739D-CFF9-4E2D-8A00-F7951A035F02}" dateTime="2023-04-14T14:23:18" maxSheetId="2" userName="User416a" r:id="rId76" minRId="652" maxRId="680">
    <sheetIdMap count="1">
      <sheetId val="1"/>
    </sheetIdMap>
  </header>
  <header guid="{612EF5CA-5459-4468-8F28-1E6883F75336}" dateTime="2023-04-14T14:23:41" maxSheetId="2" userName="User416a" r:id="rId77" minRId="684" maxRId="698">
    <sheetIdMap count="1">
      <sheetId val="1"/>
    </sheetIdMap>
  </header>
  <header guid="{C762A3D6-9D17-4197-A813-8712AA84CB24}" dateTime="2023-04-14T15:18:53" maxSheetId="2" userName="User563c" r:id="rId78" minRId="702" maxRId="709">
    <sheetIdMap count="1">
      <sheetId val="1"/>
    </sheetIdMap>
  </header>
  <header guid="{2788F4A0-27CF-4E23-B054-094F92634738}" dateTime="2023-04-14T15:21:26" maxSheetId="2" userName="User563c" r:id="rId79" minRId="711" maxRId="716">
    <sheetIdMap count="1">
      <sheetId val="1"/>
    </sheetIdMap>
  </header>
  <header guid="{1C099E20-91FE-478A-810F-B3C9F38873E9}" dateTime="2023-04-14T15:23:46" maxSheetId="2" userName="User563c" r:id="rId80" minRId="718" maxRId="723">
    <sheetIdMap count="1">
      <sheetId val="1"/>
    </sheetIdMap>
  </header>
  <header guid="{DD91D5DC-B7A8-47A9-8E71-C8F5A5FA5083}" dateTime="2023-04-14T15:27:03" maxSheetId="2" userName="User563c" r:id="rId81" minRId="725" maxRId="731">
    <sheetIdMap count="1">
      <sheetId val="1"/>
    </sheetIdMap>
  </header>
  <header guid="{2BE574A2-7C28-4935-869E-98B588014242}" dateTime="2023-04-14T15:27:51" maxSheetId="2" userName="User563c" r:id="rId82">
    <sheetIdMap count="1">
      <sheetId val="1"/>
    </sheetIdMap>
  </header>
  <header guid="{52F23740-B280-4152-A938-A4A2B6FEB526}" dateTime="2023-04-14T15:31:00" maxSheetId="2" userName="User563c" r:id="rId83">
    <sheetIdMap count="1">
      <sheetId val="1"/>
    </sheetIdMap>
  </header>
  <header guid="{D798FD30-849F-4295-A08E-A4F229661CC9}" dateTime="2023-04-17T10:05:09" maxSheetId="2" userName="User416a" r:id="rId84" minRId="735" maxRId="738">
    <sheetIdMap count="1">
      <sheetId val="1"/>
    </sheetIdMap>
  </header>
  <header guid="{971D91E0-DFF1-4BD5-BA04-6308D77C7E4A}" dateTime="2023-04-17T10:07:39" maxSheetId="2" userName="User416a" r:id="rId85" minRId="742">
    <sheetIdMap count="1">
      <sheetId val="1"/>
    </sheetIdMap>
  </header>
  <header guid="{421F1237-17D5-49DA-BB72-FE1FCDF804C8}" dateTime="2023-04-17T10:09:19" maxSheetId="2" userName="User416a" r:id="rId86" minRId="746" maxRId="753">
    <sheetIdMap count="1">
      <sheetId val="1"/>
    </sheetIdMap>
  </header>
  <header guid="{EC6548BA-CC03-4371-B99B-A71FB85460FC}" dateTime="2023-04-17T10:13:49" maxSheetId="2" userName="User416a" r:id="rId87" minRId="757" maxRId="781">
    <sheetIdMap count="1">
      <sheetId val="1"/>
    </sheetIdMap>
  </header>
  <header guid="{107C9AFE-9EF0-4234-9131-816CB8C3874D}" dateTime="2023-04-17T10:16:59" maxSheetId="2" userName="User416a" r:id="rId88" minRId="785">
    <sheetIdMap count="1">
      <sheetId val="1"/>
    </sheetIdMap>
  </header>
  <header guid="{D48B73B2-C7D3-497D-8511-EBF92252E490}" dateTime="2023-04-17T10:35:15" maxSheetId="2" userName="User416a" r:id="rId89" minRId="789" maxRId="806">
    <sheetIdMap count="1">
      <sheetId val="1"/>
    </sheetIdMap>
  </header>
  <header guid="{159C7054-1A23-49AB-A8DA-3D8090922570}" dateTime="2023-04-17T10:35:54" maxSheetId="2" userName="User416a" r:id="rId90" minRId="810" maxRId="813">
    <sheetIdMap count="1">
      <sheetId val="1"/>
    </sheetIdMap>
  </header>
  <header guid="{A21034DF-1C6B-4769-946F-DFDF83A523C2}" dateTime="2023-04-17T10:47:28" maxSheetId="2" userName="User416a" r:id="rId91" minRId="817" maxRId="825">
    <sheetIdMap count="1">
      <sheetId val="1"/>
    </sheetIdMap>
  </header>
  <header guid="{68E99AE9-0B39-49ED-80AB-DDE2EADD721F}" dateTime="2023-04-17T10:48:23" maxSheetId="2" userName="User416a" r:id="rId92" minRId="829" maxRId="833">
    <sheetIdMap count="1">
      <sheetId val="1"/>
    </sheetIdMap>
  </header>
  <header guid="{6A566097-6717-4D6B-B268-8AC0312DF4F7}" dateTime="2023-04-17T10:48:41" maxSheetId="2" userName="User416a" r:id="rId93" minRId="837" maxRId="842">
    <sheetIdMap count="1">
      <sheetId val="1"/>
    </sheetIdMap>
  </header>
  <header guid="{5AE5220B-1E7B-4ED1-9DB0-BD1A99600A5F}" dateTime="2023-04-17T10:54:47" maxSheetId="2" userName="User416a" r:id="rId94" minRId="846" maxRId="890">
    <sheetIdMap count="1">
      <sheetId val="1"/>
    </sheetIdMap>
  </header>
  <header guid="{7E0FFE38-B34E-4AD4-841A-22D57AADD813}" dateTime="2023-04-17T10:56:22" maxSheetId="2" userName="User416a" r:id="rId95" minRId="894" maxRId="897">
    <sheetIdMap count="1">
      <sheetId val="1"/>
    </sheetIdMap>
  </header>
  <header guid="{45E8CD6C-3492-4486-AA49-90C0795773D9}" dateTime="2023-04-17T10:56:43" maxSheetId="2" userName="User416a" r:id="rId96">
    <sheetIdMap count="1">
      <sheetId val="1"/>
    </sheetIdMap>
  </header>
  <header guid="{0F718DD2-F667-4BF5-9AE4-3715C5C280CA}" dateTime="2023-04-17T11:31:07" maxSheetId="2" userName="User416a" r:id="rId97" minRId="904">
    <sheetIdMap count="1">
      <sheetId val="1"/>
    </sheetIdMap>
  </header>
  <header guid="{7250C931-6807-439A-9BE7-EEE8C8FFED65}" dateTime="2023-04-17T11:31:45" maxSheetId="2" userName="User416a" r:id="rId98">
    <sheetIdMap count="1">
      <sheetId val="1"/>
    </sheetIdMap>
  </header>
  <header guid="{4A3B1DFC-D38B-4AAC-9C70-6A2A4178EB38}" dateTime="2023-04-17T11:32:33" maxSheetId="2" userName="User416a" r:id="rId99">
    <sheetIdMap count="1">
      <sheetId val="1"/>
    </sheetIdMap>
  </header>
  <header guid="{1F8155F0-627E-43B1-8F6D-BA73A634BD39}" dateTime="2023-04-17T11:34:50" maxSheetId="2" userName="User416a" r:id="rId100" minRId="914" maxRId="919">
    <sheetIdMap count="1">
      <sheetId val="1"/>
    </sheetIdMap>
  </header>
  <header guid="{9ED3577C-DCE6-4A15-9399-CA2CF37C3F8D}" dateTime="2023-04-17T11:35:05" maxSheetId="2" userName="User416a" r:id="rId101" minRId="923">
    <sheetIdMap count="1">
      <sheetId val="1"/>
    </sheetIdMap>
  </header>
  <header guid="{5764665C-36E3-4B40-B991-52596DCA285F}" dateTime="2023-04-17T11:35:32" maxSheetId="2" userName="User416a" r:id="rId102" minRId="927">
    <sheetIdMap count="1">
      <sheetId val="1"/>
    </sheetIdMap>
  </header>
  <header guid="{F6F706B5-2C3D-4DDE-A9F9-8ED7D3D4E383}" dateTime="2023-04-17T11:37:13" maxSheetId="2" userName="User416a" r:id="rId103" minRId="931" maxRId="932">
    <sheetIdMap count="1">
      <sheetId val="1"/>
    </sheetIdMap>
  </header>
  <header guid="{190E0451-2AE1-42AF-9E8E-672AFE1F24EF}" dateTime="2023-04-17T11:41:28" maxSheetId="2" userName="User416a" r:id="rId104" minRId="936">
    <sheetIdMap count="1">
      <sheetId val="1"/>
    </sheetIdMap>
  </header>
  <header guid="{FEC33CD6-781B-4BBF-9086-97A52263CB48}" dateTime="2023-04-17T11:42:25" maxSheetId="2" userName="User416a" r:id="rId105" minRId="940">
    <sheetIdMap count="1">
      <sheetId val="1"/>
    </sheetIdMap>
  </header>
  <header guid="{6F8BC1F5-DD10-4BFA-8F38-AE9C364EF1F6}" dateTime="2023-04-17T15:09:14" maxSheetId="2" userName="User416a" r:id="rId106" minRId="944" maxRId="945">
    <sheetIdMap count="1">
      <sheetId val="1"/>
    </sheetIdMap>
  </header>
  <header guid="{4BD9A415-7B72-419D-A835-A227CB8802B1}" dateTime="2023-04-17T15:10:57" maxSheetId="2" userName="User416a" r:id="rId107">
    <sheetIdMap count="1">
      <sheetId val="1"/>
    </sheetIdMap>
  </header>
  <header guid="{DD27CD30-EE15-440A-BDB3-E069B0A88D1E}" dateTime="2023-04-17T15:11:03" maxSheetId="2" userName="User416a" r:id="rId108">
    <sheetIdMap count="1">
      <sheetId val="1"/>
    </sheetIdMap>
  </header>
  <header guid="{C4EC8145-F2F2-4B41-9AF3-9C8AE556819B}" dateTime="2023-04-18T10:55:45" maxSheetId="2" userName="User416a" r:id="rId109">
    <sheetIdMap count="1">
      <sheetId val="1"/>
    </sheetIdMap>
  </header>
  <header guid="{EBE19BB9-E90C-4B7F-83B4-DF823E63453B}" dateTime="2023-04-19T10:03:08" maxSheetId="2" userName="User416a" r:id="rId110">
    <sheetIdMap count="1">
      <sheetId val="1"/>
    </sheetIdMap>
  </header>
  <header guid="{008254A5-4F50-4C73-A797-E904CB33CFAD}" dateTime="2023-04-19T10:09:14" maxSheetId="2" userName="User416a" r:id="rId111" minRId="961">
    <sheetIdMap count="1">
      <sheetId val="1"/>
    </sheetIdMap>
  </header>
  <header guid="{D831DE15-E4F6-47DE-A963-F9D4FE949D48}" dateTime="2023-04-19T10:09:40" maxSheetId="2" userName="User416a" r:id="rId112">
    <sheetIdMap count="1">
      <sheetId val="1"/>
    </sheetIdMap>
  </header>
  <header guid="{48113111-E3F6-4572-805C-96FAC69A932C}" dateTime="2023-04-19T10:16:26" maxSheetId="2" userName="User416a" r:id="rId113" minRId="968" maxRId="973">
    <sheetIdMap count="1">
      <sheetId val="1"/>
    </sheetIdMap>
  </header>
  <header guid="{ED545A9A-2606-40A1-AD98-8EEB4BE5F143}" dateTime="2023-04-19T10:17:43" maxSheetId="2" userName="User416a" r:id="rId114" minRId="977" maxRId="979">
    <sheetIdMap count="1">
      <sheetId val="1"/>
    </sheetIdMap>
  </header>
  <header guid="{1D81576F-9441-4970-BC92-ADBA5BAA370A}" dateTime="2023-04-19T14:38:02" maxSheetId="2" userName="User416a" r:id="rId115" minRId="983" maxRId="1026">
    <sheetIdMap count="1">
      <sheetId val="1"/>
    </sheetIdMap>
  </header>
  <header guid="{C755044A-DE4F-41C0-9755-431B5A82E0DE}" dateTime="2023-04-19T14:38:12" maxSheetId="2" userName="User416a" r:id="rId116">
    <sheetIdMap count="1">
      <sheetId val="1"/>
    </sheetIdMap>
  </header>
  <header guid="{1F2C1B24-6AA7-45A9-A30A-F04B1565BD2D}" dateTime="2023-04-19T14:47:50" maxSheetId="2" userName="User416a" r:id="rId117" minRId="1033">
    <sheetIdMap count="1">
      <sheetId val="1"/>
    </sheetIdMap>
  </header>
  <header guid="{48C4BE3A-683B-4C71-80C0-0515AA537D12}" dateTime="2023-04-24T15:54:29" maxSheetId="2" userName="User416a" r:id="rId118">
    <sheetIdMap count="1">
      <sheetId val="1"/>
    </sheetIdMap>
  </header>
  <header guid="{1F6F39DD-5E50-4680-A3C9-AD143AF62614}" dateTime="2023-04-24T15:55:09" maxSheetId="2" userName="User416a" r:id="rId119">
    <sheetIdMap count="1">
      <sheetId val="1"/>
    </sheetIdMap>
  </header>
  <header guid="{63A71645-C0FD-4612-A003-73B062B58848}" dateTime="2023-04-25T11:58:23" maxSheetId="2" userName="User416a" r:id="rId120">
    <sheetIdMap count="1">
      <sheetId val="1"/>
    </sheetIdMap>
  </header>
  <header guid="{B0FC6B0A-9736-41FE-9505-A9881861DCD7}" dateTime="2023-04-25T12:00:13" maxSheetId="2" userName="User416a" r:id="rId121">
    <sheetIdMap count="1">
      <sheetId val="1"/>
    </sheetIdMap>
  </header>
  <header guid="{FFD48B3F-781F-4C50-8346-AF80B3EA6452}" dateTime="2023-04-25T12:01:38" maxSheetId="2" userName="User416a" r:id="rId122">
    <sheetIdMap count="1">
      <sheetId val="1"/>
    </sheetIdMap>
  </header>
  <header guid="{8737AB8A-ED09-4782-BE1E-C10E4682C8E0}" dateTime="2023-04-25T12:14:12" maxSheetId="2" userName="User416a" r:id="rId123" minRId="1052" maxRId="1059">
    <sheetIdMap count="1">
      <sheetId val="1"/>
    </sheetIdMap>
  </header>
  <header guid="{B4382809-5EDA-4BB5-A768-985017D84A41}" dateTime="2023-04-25T13:31:56" maxSheetId="2" userName="User416a" r:id="rId124">
    <sheetIdMap count="1">
      <sheetId val="1"/>
    </sheetIdMap>
  </header>
  <header guid="{9CE750E3-2F58-4F11-AC64-915675F4A7DA}" dateTime="2023-04-25T14:24:22" maxSheetId="2" userName="User416a" r:id="rId125">
    <sheetIdMap count="1">
      <sheetId val="1"/>
    </sheetIdMap>
  </header>
  <header guid="{06C07745-A707-475C-8ECA-54E29CA6B683}" dateTime="2023-04-25T16:13:29" maxSheetId="2" userName="user457c" r:id="rId126" minRId="1071" maxRId="1078">
    <sheetIdMap count="1">
      <sheetId val="1"/>
    </sheetIdMap>
  </header>
  <header guid="{51115CA8-DCAE-404A-A2DA-85B2048FB3EC}" dateTime="2023-04-25T16:13:31" maxSheetId="2" userName="user457c" r:id="rId127">
    <sheetIdMap count="1">
      <sheetId val="1"/>
    </sheetIdMap>
  </header>
  <header guid="{A0AD805D-E9D6-428E-BE67-7DBAB221B278}" dateTime="2023-04-25T16:15:32" maxSheetId="2" userName="user457c" r:id="rId128">
    <sheetIdMap count="1">
      <sheetId val="1"/>
    </sheetIdMap>
  </header>
  <header guid="{CD1DBF20-FCD0-47D9-B37F-05A692D9DD1A}" dateTime="2023-04-25T16:15:36" maxSheetId="2" userName="user457c" r:id="rId129">
    <sheetIdMap count="1">
      <sheetId val="1"/>
    </sheetIdMap>
  </header>
  <header guid="{A6F3CDF7-699C-405E-92E4-F1F89C4E2408}" dateTime="2023-04-25T16:18:03" maxSheetId="2" userName="user457c" r:id="rId130">
    <sheetIdMap count="1">
      <sheetId val="1"/>
    </sheetIdMap>
  </header>
  <header guid="{F7BC9ABA-DD0D-425E-B928-84C2CCDE4CDB}" dateTime="2023-04-25T16:18:04" maxSheetId="2" userName="user457c" r:id="rId131">
    <sheetIdMap count="1">
      <sheetId val="1"/>
    </sheetIdMap>
  </header>
  <header guid="{3EB50F03-2FBF-49CE-BF97-513C70A2973D}" dateTime="2023-04-25T16:21:43" maxSheetId="2" userName="user457c" r:id="rId132" minRId="1097" maxRId="1105">
    <sheetIdMap count="1">
      <sheetId val="1"/>
    </sheetIdMap>
  </header>
  <header guid="{0F0228A5-7284-4786-9945-E36F7E50B359}" dateTime="2023-04-25T16:32:15" maxSheetId="2" userName="user457c" r:id="rId133" minRId="1109" maxRId="1137">
    <sheetIdMap count="1">
      <sheetId val="1"/>
    </sheetIdMap>
  </header>
  <header guid="{44939C54-0798-4530-BECC-DF98F3428D4E}" dateTime="2023-04-25T16:32:16" maxSheetId="2" userName="user457c" r:id="rId134">
    <sheetIdMap count="1">
      <sheetId val="1"/>
    </sheetIdMap>
  </header>
  <header guid="{8BC24099-9E2D-4566-9C3D-FC2705ACBB41}" dateTime="2023-04-25T16:32:18" maxSheetId="2" userName="user457c" r:id="rId135">
    <sheetIdMap count="1">
      <sheetId val="1"/>
    </sheetIdMap>
  </header>
  <header guid="{06E4A13C-CE04-4587-AA18-613C24EBEDF6}" dateTime="2023-04-25T16:35:25" maxSheetId="2" userName="user457c" r:id="rId136" minRId="1147" maxRId="1157">
    <sheetIdMap count="1">
      <sheetId val="1"/>
    </sheetIdMap>
  </header>
  <header guid="{467539D2-0BF0-4C33-B598-D88386A8C15C}" dateTime="2023-04-25T16:35:27" maxSheetId="2" userName="user457c" r:id="rId137">
    <sheetIdMap count="1">
      <sheetId val="1"/>
    </sheetIdMap>
  </header>
  <header guid="{09B59827-E21E-4BA2-83BC-73955CD44D86}" dateTime="2023-04-25T16:35:28" maxSheetId="2" userName="user457c" r:id="rId138">
    <sheetIdMap count="1">
      <sheetId val="1"/>
    </sheetIdMap>
  </header>
  <header guid="{AE27CF13-E6F5-4481-A7DC-53330CB60FA2}" dateTime="2023-04-25T16:43:58" maxSheetId="2" userName="user457c" r:id="rId139" minRId="1167" maxRId="1183">
    <sheetIdMap count="1">
      <sheetId val="1"/>
    </sheetIdMap>
  </header>
  <header guid="{9F7A909E-BCD2-41FB-973D-62A71818EB88}" dateTime="2023-04-25T16:43:59" maxSheetId="2" userName="user457c" r:id="rId140">
    <sheetIdMap count="1">
      <sheetId val="1"/>
    </sheetIdMap>
  </header>
  <header guid="{55FDC226-4E26-4B1D-8993-5004C7D1DBBF}" dateTime="2023-04-26T12:58:24" maxSheetId="2" userName="user457c" r:id="rId141" minRId="1190" maxRId="1193">
    <sheetIdMap count="1">
      <sheetId val="1"/>
    </sheetIdMap>
  </header>
  <header guid="{33E3DA82-34B8-4BAA-BF6D-DCF2C56883BB}" dateTime="2023-04-26T12:58:25" maxSheetId="2" userName="user457c" r:id="rId142">
    <sheetIdMap count="1">
      <sheetId val="1"/>
    </sheetIdMap>
  </header>
  <header guid="{FEE1194F-1950-4C3C-B09B-F18F7C91214F}" dateTime="2023-04-26T12:58:27" maxSheetId="2" userName="user457c" r:id="rId143">
    <sheetIdMap count="1">
      <sheetId val="1"/>
    </sheetIdMap>
  </header>
  <header guid="{D8199483-4B98-4631-90B1-FDCAB8580BE1}" dateTime="2023-04-26T12:58:44" maxSheetId="2" userName="user457c" r:id="rId144">
    <sheetIdMap count="1">
      <sheetId val="1"/>
    </sheetIdMap>
  </header>
  <header guid="{F2B8267F-97B6-43C9-BD6F-CCA83F8E7DF2}" dateTime="2023-04-26T12:58:46" maxSheetId="2" userName="user457c" r:id="rId145">
    <sheetIdMap count="1">
      <sheetId val="1"/>
    </sheetIdMap>
  </header>
  <header guid="{43982D5E-5CC3-4129-BF24-E2F335B1F7EE}" dateTime="2023-04-26T12:58:47" maxSheetId="2" userName="user457c" r:id="rId146">
    <sheetIdMap count="1">
      <sheetId val="1"/>
    </sheetIdMap>
  </header>
  <header guid="{71520B7B-DA10-4B99-8B8B-047C0459A980}" dateTime="2023-04-26T12:58:49" maxSheetId="2" userName="user457c" r:id="rId147">
    <sheetIdMap count="1">
      <sheetId val="1"/>
    </sheetIdMap>
  </header>
  <header guid="{1EAE32F0-69D3-4D6F-BEC3-2177AE225B6F}" dateTime="2023-04-26T12:58:51" maxSheetId="2" userName="user457c" r:id="rId148">
    <sheetIdMap count="1">
      <sheetId val="1"/>
    </sheetIdMap>
  </header>
  <header guid="{F00698DC-BF66-45DB-9104-707B6E31A752}" dateTime="2023-04-26T13:32:34" maxSheetId="2" userName="user457c" r:id="rId149" minRId="1218" maxRId="1232">
    <sheetIdMap count="1">
      <sheetId val="1"/>
    </sheetIdMap>
  </header>
  <header guid="{22A7F2E2-4A32-4D19-B497-D57705B78319}" dateTime="2023-04-26T13:32:35" maxSheetId="2" userName="user457c" r:id="rId150">
    <sheetIdMap count="1">
      <sheetId val="1"/>
    </sheetIdMap>
  </header>
  <header guid="{921768CE-95D0-4ACA-947C-449C2F0F27EF}" dateTime="2023-04-26T13:32:36" maxSheetId="2" userName="user457c" r:id="rId151">
    <sheetIdMap count="1">
      <sheetId val="1"/>
    </sheetIdMap>
  </header>
  <header guid="{5870BE07-2282-4D8B-AE1D-F060F635E35C}" dateTime="2023-04-26T13:33:04" maxSheetId="2" userName="user457c" r:id="rId152" minRId="1242" maxRId="1244">
    <sheetIdMap count="1">
      <sheetId val="1"/>
    </sheetIdMap>
  </header>
  <header guid="{8C2EFC6D-FE23-43AD-8E22-A39CACA7C38F}" dateTime="2023-04-26T13:33:05" maxSheetId="2" userName="user457c" r:id="rId153">
    <sheetIdMap count="1">
      <sheetId val="1"/>
    </sheetIdMap>
  </header>
  <header guid="{E16E9315-092F-4871-9BB1-C33E03E649FA}" dateTime="2023-04-26T13:33:07" maxSheetId="2" userName="user457c" r:id="rId154">
    <sheetIdMap count="1">
      <sheetId val="1"/>
    </sheetIdMap>
  </header>
  <header guid="{309EE45B-8EB5-4FD3-A220-552E388F4FBB}" dateTime="2023-04-26T13:33:09" maxSheetId="2" userName="user457c" r:id="rId155">
    <sheetIdMap count="1">
      <sheetId val="1"/>
    </sheetIdMap>
  </header>
  <header guid="{65B05EF4-B76E-4E71-9A4B-57BCAB609E19}" dateTime="2023-04-26T13:33:24" maxSheetId="2" userName="user457c" r:id="rId156">
    <sheetIdMap count="1">
      <sheetId val="1"/>
    </sheetIdMap>
  </header>
  <header guid="{E341443A-3E95-4089-922B-0347C4CD6513}" dateTime="2023-04-26T13:33:25" maxSheetId="2" userName="user457c" r:id="rId157">
    <sheetIdMap count="1">
      <sheetId val="1"/>
    </sheetIdMap>
  </header>
  <header guid="{AD50796F-B266-4139-ADFA-226B9B1C76E5}" dateTime="2023-04-26T13:33:26" maxSheetId="2" userName="user457c" r:id="rId158">
    <sheetIdMap count="1">
      <sheetId val="1"/>
    </sheetIdMap>
  </header>
  <header guid="{0CAB71DF-2A73-4217-9884-554C29F29FC8}" dateTime="2023-04-26T13:39:50" maxSheetId="2" userName="user457c" r:id="rId159" minRId="1266" maxRId="1276">
    <sheetIdMap count="1">
      <sheetId val="1"/>
    </sheetIdMap>
  </header>
  <header guid="{11AB3B8C-EA6F-41DD-9350-8B1E5678C077}" dateTime="2023-04-26T13:39:51" maxSheetId="2" userName="user457c" r:id="rId160">
    <sheetIdMap count="1">
      <sheetId val="1"/>
    </sheetIdMap>
  </header>
  <header guid="{3F795D74-A35E-4C54-A401-6F3780BF6CA4}" dateTime="2023-04-26T13:39:53" maxSheetId="2" userName="user457c" r:id="rId161">
    <sheetIdMap count="1">
      <sheetId val="1"/>
    </sheetIdMap>
  </header>
  <header guid="{875F2722-DAE6-442E-85BA-9A557BB4C49D}" dateTime="2023-04-26T13:42:25" maxSheetId="2" userName="user457c" r:id="rId162" minRId="1286">
    <sheetIdMap count="1">
      <sheetId val="1"/>
    </sheetIdMap>
  </header>
  <header guid="{EC6E28F2-A27A-4708-9537-D8301F4898D7}" dateTime="2023-04-26T13:42:26" maxSheetId="2" userName="user457c" r:id="rId163">
    <sheetIdMap count="1">
      <sheetId val="1"/>
    </sheetIdMap>
  </header>
  <header guid="{AC2A2115-DC04-4DB6-AAD1-C337DD369BF3}" dateTime="2023-04-26T15:15:25" maxSheetId="2" userName="user457c" r:id="rId164" minRId="1293" maxRId="1331">
    <sheetIdMap count="1">
      <sheetId val="1"/>
    </sheetIdMap>
  </header>
  <header guid="{73A6441A-2852-457B-A623-2549618C1DF8}" dateTime="2023-04-26T15:15:26" maxSheetId="2" userName="user457c" r:id="rId165">
    <sheetIdMap count="1">
      <sheetId val="1"/>
    </sheetIdMap>
  </header>
  <header guid="{943873F7-36BA-4D1B-8AE4-A71E1CE1F1D0}" dateTime="2023-04-26T15:15:28" maxSheetId="2" userName="user457c" r:id="rId166">
    <sheetIdMap count="1">
      <sheetId val="1"/>
    </sheetIdMap>
  </header>
  <header guid="{B2A25FF9-E1A1-4CC5-83BD-646F2C37B5F3}" dateTime="2023-04-26T15:15:30" maxSheetId="2" userName="user457c" r:id="rId167">
    <sheetIdMap count="1">
      <sheetId val="1"/>
    </sheetIdMap>
  </header>
  <header guid="{986E9C9E-0639-40A8-87CE-82DB25843C9B}" dateTime="2023-04-26T15:15:31" maxSheetId="2" userName="user457c" r:id="rId168">
    <sheetIdMap count="1">
      <sheetId val="1"/>
    </sheetIdMap>
  </header>
  <header guid="{892DF3E2-214F-4581-9F5D-C357D99F182E}" dateTime="2023-04-26T15:15:37" maxSheetId="2" userName="user457c" r:id="rId169">
    <sheetIdMap count="1">
      <sheetId val="1"/>
    </sheetIdMap>
  </header>
  <header guid="{4ADBCDA8-A67A-49F7-91AE-83D695295DA5}" dateTime="2023-04-26T15:16:23" maxSheetId="2" userName="user457c" r:id="rId170">
    <sheetIdMap count="1">
      <sheetId val="1"/>
    </sheetIdMap>
  </header>
  <header guid="{81F33A91-FB65-4A19-867E-7F28252B0DEB}" dateTime="2023-04-26T15:16:25" maxSheetId="2" userName="user457c" r:id="rId171">
    <sheetIdMap count="1">
      <sheetId val="1"/>
    </sheetIdMap>
  </header>
  <header guid="{0299FD68-62E2-4793-965B-857EE522F67B}" dateTime="2023-04-26T15:16:27" maxSheetId="2" userName="user457c" r:id="rId172">
    <sheetIdMap count="1">
      <sheetId val="1"/>
    </sheetIdMap>
  </header>
  <header guid="{4712CEBB-B594-4A7B-BC77-34EFA84BAF74}" dateTime="2023-04-26T15:18:38" maxSheetId="2" userName="user457c" r:id="rId173" minRId="1359" maxRId="1448">
    <sheetIdMap count="1">
      <sheetId val="1"/>
    </sheetIdMap>
  </header>
  <header guid="{6EFA0907-C004-431C-B25F-5947D2D06198}" dateTime="2023-04-26T15:18:39" maxSheetId="2" userName="user457c" r:id="rId174">
    <sheetIdMap count="1">
      <sheetId val="1"/>
    </sheetIdMap>
  </header>
  <header guid="{6B0FF60C-67AA-434D-8A0D-594033583943}" dateTime="2023-04-26T15:18:41" maxSheetId="2" userName="user457c" r:id="rId175">
    <sheetIdMap count="1">
      <sheetId val="1"/>
    </sheetIdMap>
  </header>
  <header guid="{E33E4298-CC17-4E58-AE15-1D13A5D6A9C7}" dateTime="2023-04-26T15:22:44" maxSheetId="2" userName="user457c" r:id="rId176" minRId="1458" maxRId="1467">
    <sheetIdMap count="1">
      <sheetId val="1"/>
    </sheetIdMap>
  </header>
  <header guid="{C557B388-D32D-4D94-94D8-A8D78391A3BD}" dateTime="2023-04-26T15:22:45" maxSheetId="2" userName="user457c" r:id="rId177">
    <sheetIdMap count="1">
      <sheetId val="1"/>
    </sheetIdMap>
  </header>
  <header guid="{591475ED-61A2-418B-86F9-6C22E31DF1A5}" dateTime="2023-04-26T15:22:47" maxSheetId="2" userName="user457c" r:id="rId178">
    <sheetIdMap count="1">
      <sheetId val="1"/>
    </sheetIdMap>
  </header>
  <header guid="{2E65E2D5-3247-4710-B506-C5BB66DF40C5}" dateTime="2023-04-26T15:41:49" maxSheetId="2" userName="user457c" r:id="rId179" minRId="1477" maxRId="1488">
    <sheetIdMap count="1">
      <sheetId val="1"/>
    </sheetIdMap>
  </header>
  <header guid="{8580DFB2-AEF1-4D70-A618-243BC99DBFBE}" dateTime="2023-04-26T15:45:36" maxSheetId="2" userName="user457c" r:id="rId180" minRId="1492" maxRId="1501">
    <sheetIdMap count="1">
      <sheetId val="1"/>
    </sheetIdMap>
  </header>
  <header guid="{FB08078E-896A-486E-98EB-D4DCD0A07CF1}" dateTime="2023-04-26T15:45:37" maxSheetId="2" userName="user457c" r:id="rId181">
    <sheetIdMap count="1">
      <sheetId val="1"/>
    </sheetIdMap>
  </header>
  <header guid="{58ED4E3E-7362-431D-AD79-0DB17D26A863}" dateTime="2023-04-26T15:45:39" maxSheetId="2" userName="user457c" r:id="rId182">
    <sheetIdMap count="1">
      <sheetId val="1"/>
    </sheetIdMap>
  </header>
  <header guid="{C9666D6C-6C73-48B7-99F2-7AF7315FB347}" dateTime="2023-04-26T15:45:41" maxSheetId="2" userName="user457c" r:id="rId183">
    <sheetIdMap count="1">
      <sheetId val="1"/>
    </sheetIdMap>
  </header>
  <header guid="{55D519EC-A2DC-4130-B0A9-C23360629C80}" dateTime="2023-04-26T15:49:49" maxSheetId="2" userName="user457c" r:id="rId184" minRId="1514" maxRId="1534">
    <sheetIdMap count="1">
      <sheetId val="1"/>
    </sheetIdMap>
  </header>
  <header guid="{975D0F66-2488-4775-AF7C-E5AF6C263883}" dateTime="2023-04-26T15:49:50" maxSheetId="2" userName="user457c" r:id="rId185">
    <sheetIdMap count="1">
      <sheetId val="1"/>
    </sheetIdMap>
  </header>
  <header guid="{E9FCAA1B-E17A-4F4E-8F79-12EAF14FEBB7}" dateTime="2023-04-26T15:49:51" maxSheetId="2" userName="user457c" r:id="rId186">
    <sheetIdMap count="1">
      <sheetId val="1"/>
    </sheetIdMap>
  </header>
  <header guid="{25E481C9-2615-4F07-982C-D02A338E3F6F}" dateTime="2023-04-26T15:51:22" maxSheetId="2" userName="user457c" r:id="rId187">
    <sheetIdMap count="1">
      <sheetId val="1"/>
    </sheetIdMap>
  </header>
  <header guid="{A02868A5-A42E-4324-9614-62525DDAF56B}" dateTime="2023-04-26T15:51:24" maxSheetId="2" userName="user457c" r:id="rId188">
    <sheetIdMap count="1">
      <sheetId val="1"/>
    </sheetIdMap>
  </header>
  <header guid="{61A7833F-6717-4519-B665-184091007874}" dateTime="2023-04-26T15:53:09" maxSheetId="2" userName="user457c" r:id="rId189">
    <sheetIdMap count="1">
      <sheetId val="1"/>
    </sheetIdMap>
  </header>
  <header guid="{6DE61D26-9AC8-4ECF-B670-6835261DCDA7}" dateTime="2023-04-26T15:53:20" maxSheetId="2" userName="user457c" r:id="rId190">
    <sheetIdMap count="1">
      <sheetId val="1"/>
    </sheetIdMap>
  </header>
  <header guid="{8A6E7D3C-4DE0-40A3-A451-62A25635017E}" dateTime="2023-04-26T15:53:22" maxSheetId="2" userName="user457c" r:id="rId191">
    <sheetIdMap count="1">
      <sheetId val="1"/>
    </sheetIdMap>
  </header>
  <header guid="{6ECCCAAD-749E-4180-8CAD-74D43974DA53}" dateTime="2023-04-26T15:53:23" maxSheetId="2" userName="user457c" r:id="rId192">
    <sheetIdMap count="1">
      <sheetId val="1"/>
    </sheetIdMap>
  </header>
  <header guid="{61E1AECD-9640-4469-BDB6-0A8EC900A824}" dateTime="2023-04-26T15:53:57" maxSheetId="2" userName="user457c" r:id="rId193">
    <sheetIdMap count="1">
      <sheetId val="1"/>
    </sheetIdMap>
  </header>
  <header guid="{701B481C-9A3A-4CC9-A615-B23BF5C68685}" dateTime="2023-04-26T15:53:58" maxSheetId="2" userName="user457c" r:id="rId194">
    <sheetIdMap count="1">
      <sheetId val="1"/>
    </sheetIdMap>
  </header>
  <header guid="{5E486E41-E14B-4BE9-8906-5D7DFA529F19}" dateTime="2023-04-26T15:55:19" maxSheetId="2" userName="user457c" r:id="rId195">
    <sheetIdMap count="1">
      <sheetId val="1"/>
    </sheetIdMap>
  </header>
  <header guid="{DE16D989-5B98-4C31-A2B1-0D9A3E6421B4}" dateTime="2023-04-26T15:55:20" maxSheetId="2" userName="user457c" r:id="rId196">
    <sheetIdMap count="1">
      <sheetId val="1"/>
    </sheetIdMap>
  </header>
  <header guid="{25849465-3EF2-4A9B-AE75-E449688A8DF7}" dateTime="2023-04-26T15:55:22" maxSheetId="2" userName="user457c" r:id="rId197">
    <sheetIdMap count="1">
      <sheetId val="1"/>
    </sheetIdMap>
  </header>
  <header guid="{A332357E-8A7F-49F7-BB7D-BEC1BB229EC2}" dateTime="2023-04-26T15:55:56" maxSheetId="2" userName="user457c" r:id="rId198">
    <sheetIdMap count="1">
      <sheetId val="1"/>
    </sheetIdMap>
  </header>
  <header guid="{BBF1F209-9062-4153-8221-D056537EEAE8}" dateTime="2023-04-26T15:55:57" maxSheetId="2" userName="user457c" r:id="rId199">
    <sheetIdMap count="1">
      <sheetId val="1"/>
    </sheetIdMap>
  </header>
  <header guid="{79FE7703-54BD-4E8D-B4F3-6F83AC603F49}" dateTime="2023-04-26T16:04:01" maxSheetId="2" userName="user457b" r:id="rId200" minRId="1583">
    <sheetIdMap count="1">
      <sheetId val="1"/>
    </sheetIdMap>
  </header>
  <header guid="{6025F46C-C713-4777-BD7E-264024C07BBB}" dateTime="2023-04-26T16:20:45" maxSheetId="2" userName="user457b" r:id="rId201">
    <sheetIdMap count="1">
      <sheetId val="1"/>
    </sheetIdMap>
  </header>
  <header guid="{2346888C-9F34-4722-B731-78D80D19DF5D}" dateTime="2023-04-26T16:38:47" maxSheetId="2" userName="user457b" r:id="rId202">
    <sheetIdMap count="1">
      <sheetId val="1"/>
    </sheetIdMap>
  </header>
  <header guid="{5E35D013-C3D6-43B1-99CB-AC7181D0A93E}" dateTime="2023-04-26T16:38:49" maxSheetId="2" userName="user457b" r:id="rId203">
    <sheetIdMap count="1">
      <sheetId val="1"/>
    </sheetIdMap>
  </header>
  <header guid="{BA8B6DA7-BC1F-4B1E-AA4B-FB57D80EB560}" dateTime="2023-04-27T11:40:02" maxSheetId="2" userName="user457b" r:id="rId204">
    <sheetIdMap count="1">
      <sheetId val="1"/>
    </sheetIdMap>
  </header>
  <header guid="{707EA90D-6BA1-448D-A50E-C8A679EF3190}" dateTime="2023-04-27T12:03:51" maxSheetId="2" userName="user457b" r:id="rId205">
    <sheetIdMap count="1">
      <sheetId val="1"/>
    </sheetIdMap>
  </header>
  <header guid="{B359FDCF-7BBF-4C8D-AC5D-A346F623C73B}" dateTime="2023-04-27T12:46:02" maxSheetId="2" userName="user457b" r:id="rId206" minRId="1602">
    <sheetIdMap count="1">
      <sheetId val="1"/>
    </sheetIdMap>
  </header>
  <header guid="{AC3A15F5-76E5-4E32-8212-F32A5A1C79A6}" dateTime="2023-04-27T12:46:33" maxSheetId="2" userName="user457b" r:id="rId207">
    <sheetIdMap count="1">
      <sheetId val="1"/>
    </sheetIdMap>
  </header>
  <header guid="{39EDD032-A32C-4382-A509-4133F18E4669}" dateTime="2023-04-27T13:02:47" maxSheetId="2" userName="user457b" r:id="rId208">
    <sheetIdMap count="1">
      <sheetId val="1"/>
    </sheetIdMap>
  </header>
  <header guid="{7BDF3A8A-6EA0-4338-9AF9-3A4CD5473A47}" dateTime="2023-04-27T13:06:20" maxSheetId="2" userName="user457b" r:id="rId209">
    <sheetIdMap count="1">
      <sheetId val="1"/>
    </sheetIdMap>
  </header>
  <header guid="{218B38ED-86F6-4517-98ED-7DDB5A66BF78}" dateTime="2023-04-27T13:14:22" maxSheetId="2" userName="user457b" r:id="rId210">
    <sheetIdMap count="1">
      <sheetId val="1"/>
    </sheetIdMap>
  </header>
  <header guid="{7BE7877F-C779-498F-9ADC-3B40AB1E9477}" dateTime="2023-04-27T14:53:10" maxSheetId="2" userName="user457b" r:id="rId211">
    <sheetIdMap count="1">
      <sheetId val="1"/>
    </sheetIdMap>
  </header>
  <header guid="{7CCB0AC6-3B87-4F14-8FA6-3D8180DEB935}" dateTime="2023-04-27T14:55:19" maxSheetId="2" userName="user457b" r:id="rId212" minRId="1621" maxRId="1624">
    <sheetIdMap count="1">
      <sheetId val="1"/>
    </sheetIdMap>
  </header>
  <header guid="{F4279D24-8898-44DE-9A22-38AC341DCAE4}" dateTime="2023-04-27T14:55:20" maxSheetId="2" userName="user457b" r:id="rId213">
    <sheetIdMap count="1">
      <sheetId val="1"/>
    </sheetIdMap>
  </header>
  <header guid="{FD3523CD-FBDB-426B-A001-A6911CDDD2D5}" dateTime="2023-04-27T14:58:08" maxSheetId="2" userName="user457b" r:id="rId214" minRId="1631">
    <sheetIdMap count="1">
      <sheetId val="1"/>
    </sheetIdMap>
  </header>
  <header guid="{2658A252-B973-4310-9E8A-7021BECCAE7C}" dateTime="2023-04-27T15:00:38" maxSheetId="2" userName="user457b" r:id="rId215" minRId="1635" maxRId="1636">
    <sheetIdMap count="1">
      <sheetId val="1"/>
    </sheetIdMap>
  </header>
  <header guid="{6E3DD907-8AE8-4C50-8975-8CEFCDF8C1CA}" dateTime="2023-04-27T15:04:33" maxSheetId="2" userName="user457b" r:id="rId216" minRId="1640" maxRId="1641">
    <sheetIdMap count="1">
      <sheetId val="1"/>
    </sheetIdMap>
  </header>
  <header guid="{3A8D5ACE-A9B4-4CCB-84A5-4FA05F28918A}" dateTime="2023-04-27T15:04:50" maxSheetId="2" userName="user457b" r:id="rId217" minRId="1645">
    <sheetIdMap count="1">
      <sheetId val="1"/>
    </sheetIdMap>
  </header>
  <header guid="{658D9C0C-B3E7-49FE-A05D-608B229AB6D2}" dateTime="2023-04-27T15:05:20" maxSheetId="2" userName="user457b" r:id="rId218" minRId="1649">
    <sheetIdMap count="1">
      <sheetId val="1"/>
    </sheetIdMap>
  </header>
  <header guid="{D939B8F0-D3EF-4C9F-A6A5-2674D1CEB28C}" dateTime="2023-04-27T15:06:13" maxSheetId="2" userName="user457b" r:id="rId219">
    <sheetIdMap count="1">
      <sheetId val="1"/>
    </sheetIdMap>
  </header>
  <header guid="{4FE1F95A-96F2-40BC-97A0-2267A5634C8F}" dateTime="2023-04-27T15:10:05" maxSheetId="2" userName="user457b" r:id="rId220" minRId="1656" maxRId="1658">
    <sheetIdMap count="1">
      <sheetId val="1"/>
    </sheetIdMap>
  </header>
  <header guid="{B79EBEA3-C884-4CC9-BFC6-D9EE714F707D}" dateTime="2023-04-27T15:10:06" maxSheetId="2" userName="user457b" r:id="rId221">
    <sheetIdMap count="1">
      <sheetId val="1"/>
    </sheetIdMap>
  </header>
  <header guid="{2AC388AD-71C7-40FE-85C0-B0AE5D9BD341}" dateTime="2023-04-27T15:11:37" maxSheetId="2" userName="user457b" r:id="rId222" minRId="1665">
    <sheetIdMap count="1">
      <sheetId val="1"/>
    </sheetIdMap>
  </header>
  <header guid="{3ED001EE-F07F-4398-B6F0-4D10D5599191}" dateTime="2023-04-27T15:11:39" maxSheetId="2" userName="user457b" r:id="rId223">
    <sheetIdMap count="1">
      <sheetId val="1"/>
    </sheetIdMap>
  </header>
  <header guid="{ADB8499A-E0AF-48AD-99F4-90929F7F79C9}" dateTime="2023-04-27T15:13:04" maxSheetId="2" userName="user457b" r:id="rId224">
    <sheetIdMap count="1">
      <sheetId val="1"/>
    </sheetIdMap>
  </header>
  <header guid="{B4E65ECD-6A37-4779-A411-414FE4C91618}" dateTime="2023-04-27T15:13:45" maxSheetId="2" userName="user457b" r:id="rId225">
    <sheetIdMap count="1">
      <sheetId val="1"/>
    </sheetIdMap>
  </header>
  <header guid="{EBEDA516-8102-4A26-9666-879E6DA4E1BD}" dateTime="2023-05-10T15:10:30" maxSheetId="2" userName="User416a" r:id="rId226">
    <sheetIdMap count="1">
      <sheetId val="1"/>
    </sheetIdMap>
  </header>
  <header guid="{26D1642F-7209-4D0D-8600-05A0C6D87A35}" dateTime="2023-07-10T14:20:20" maxSheetId="2" userName="User416a" r:id="rId227" minRId="1682" maxRId="1686">
    <sheetIdMap count="1">
      <sheetId val="1"/>
    </sheetIdMap>
  </header>
  <header guid="{5903CD98-A045-4466-81B4-DA0AD0B95F91}" dateTime="2023-07-10T14:29:36" maxSheetId="2" userName="User416a" r:id="rId228" minRId="1691" maxRId="1694">
    <sheetIdMap count="1">
      <sheetId val="1"/>
    </sheetIdMap>
  </header>
  <header guid="{1167F65A-B9DF-4902-B00D-08C5B9CE17AE}" dateTime="2023-07-10T15:28:03" maxSheetId="2" userName="User459c" r:id="rId229" minRId="1699" maxRId="1710">
    <sheetIdMap count="1">
      <sheetId val="1"/>
    </sheetIdMap>
  </header>
  <header guid="{57AA8FC1-DB41-4789-94A8-31EF83C9459D}" dateTime="2023-07-10T15:31:28" maxSheetId="2" userName="User459c" r:id="rId230">
    <sheetIdMap count="1">
      <sheetId val="1"/>
    </sheetIdMap>
  </header>
  <header guid="{DC499AB0-D240-44BC-938F-8AD9B087564F}" dateTime="2023-07-10T15:47:00" maxSheetId="2" userName="User459c" r:id="rId231" minRId="1713" maxRId="1716">
    <sheetIdMap count="1">
      <sheetId val="1"/>
    </sheetIdMap>
  </header>
  <header guid="{336CE201-A588-4CC2-872E-A33B61F73E08}" dateTime="2023-07-10T15:52:10" maxSheetId="2" userName="User459c" r:id="rId232" minRId="1718" maxRId="1719">
    <sheetIdMap count="1">
      <sheetId val="1"/>
    </sheetIdMap>
  </header>
  <header guid="{DAF309B9-8FA2-4F5B-BA0D-26D71C2AAF2F}" dateTime="2023-07-10T16:17:51" maxSheetId="2" userName="User459c" r:id="rId233" minRId="1721" maxRId="1723">
    <sheetIdMap count="1">
      <sheetId val="1"/>
    </sheetIdMap>
  </header>
  <header guid="{EF55742C-5DB5-4B17-B840-3CB279A52764}" dateTime="2023-07-10T16:19:08" maxSheetId="2" userName="User459c" r:id="rId234">
    <sheetIdMap count="1">
      <sheetId val="1"/>
    </sheetIdMap>
  </header>
  <header guid="{A6D8F201-2361-40CE-A008-BAE556367437}" dateTime="2023-07-10T16:31:13" maxSheetId="2" userName="User459c" r:id="rId235">
    <sheetIdMap count="1">
      <sheetId val="1"/>
    </sheetIdMap>
  </header>
  <header guid="{271013B7-B350-4797-BAD6-E047A5E562D0}" dateTime="2023-07-10T16:34:04" maxSheetId="2" userName="User459c" r:id="rId236" minRId="1727" maxRId="1728">
    <sheetIdMap count="1">
      <sheetId val="1"/>
    </sheetIdMap>
  </header>
  <header guid="{5EE73CE9-93E9-4B48-A86D-B97A7F96421C}" dateTime="2023-07-10T16:50:05" maxSheetId="2" userName="User459c" r:id="rId237" minRId="1730" maxRId="1741">
    <sheetIdMap count="1">
      <sheetId val="1"/>
    </sheetIdMap>
  </header>
  <header guid="{6779316C-DFC8-44B0-ADEF-399B7401A3C2}" dateTime="2023-07-11T11:36:59" maxSheetId="2" userName="User416a" r:id="rId238">
    <sheetIdMap count="1">
      <sheetId val="1"/>
    </sheetIdMap>
  </header>
  <header guid="{89D58528-3424-4E28-BD57-81D16E369EF3}" dateTime="2023-07-11T11:39:15" maxSheetId="2" userName="User416a" r:id="rId239">
    <sheetIdMap count="1">
      <sheetId val="1"/>
    </sheetIdMap>
  </header>
  <header guid="{BC4EAC26-BC9C-4212-A4B8-EA36C61EBDC0}" dateTime="2023-07-11T14:05:55" maxSheetId="2" userName="User416a" r:id="rId240" minRId="1751" maxRId="1768">
    <sheetIdMap count="1">
      <sheetId val="1"/>
    </sheetIdMap>
  </header>
  <header guid="{7D2417D0-B98A-4CE6-BC76-7275753CA312}" dateTime="2023-07-11T15:11:25" maxSheetId="2" userName="User416a" r:id="rId241">
    <sheetIdMap count="1">
      <sheetId val="1"/>
    </sheetIdMap>
  </header>
  <header guid="{DF2F662C-F074-471F-9AF5-D3A41964CD58}" dateTime="2023-07-12T11:43:31" maxSheetId="2" userName="User416a" r:id="rId242" minRId="1777" maxRId="1783">
    <sheetIdMap count="1">
      <sheetId val="1"/>
    </sheetIdMap>
  </header>
  <header guid="{244F5257-7B29-418F-833D-29FD9F1C2357}" dateTime="2023-07-12T13:20:12" maxSheetId="2" userName="User416a" r:id="rId243">
    <sheetIdMap count="1">
      <sheetId val="1"/>
    </sheetIdMap>
  </header>
  <header guid="{A3976789-FC9D-4461-A2B6-36AB1248B53D}" dateTime="2023-07-12T15:38:36" maxSheetId="2" userName="User416a" r:id="rId244" minRId="1792" maxRId="1803">
    <sheetIdMap count="1">
      <sheetId val="1"/>
    </sheetIdMap>
  </header>
  <header guid="{2FE003D4-5020-4DF8-9E1F-375B5B87612D}" dateTime="2023-07-12T15:40:57" maxSheetId="2" userName="User416a" r:id="rId245" minRId="1808" maxRId="1809">
    <sheetIdMap count="1">
      <sheetId val="1"/>
    </sheetIdMap>
  </header>
  <header guid="{515714B7-943E-48B1-9104-4BD932963310}" dateTime="2023-07-12T15:44:50" maxSheetId="2" userName="User416a" r:id="rId246">
    <sheetIdMap count="1">
      <sheetId val="1"/>
    </sheetIdMap>
  </header>
  <header guid="{CCAADC99-F215-47F8-8B64-4D887609BD04}" dateTime="2023-07-12T16:15:13" maxSheetId="2" userName="User416a" r:id="rId247" minRId="1818" maxRId="1821">
    <sheetIdMap count="1">
      <sheetId val="1"/>
    </sheetIdMap>
  </header>
  <header guid="{CF82BDA4-8A59-417E-886E-82D7B22CF045}" dateTime="2023-07-12T16:15:26" maxSheetId="2" userName="User416a" r:id="rId248">
    <sheetIdMap count="1">
      <sheetId val="1"/>
    </sheetIdMap>
  </header>
  <header guid="{4C463DDE-B307-4F9F-8581-B316AACF08B8}" dateTime="2023-07-13T09:47:55" maxSheetId="2" userName="User465d" r:id="rId249" minRId="1830" maxRId="1831">
    <sheetIdMap count="1">
      <sheetId val="1"/>
    </sheetIdMap>
  </header>
  <header guid="{CE77ACD2-28DE-483B-89CC-5AA26A3F19E4}" dateTime="2023-07-13T09:50:01" maxSheetId="2" userName="User465d" r:id="rId250" minRId="1833">
    <sheetIdMap count="1">
      <sheetId val="1"/>
    </sheetIdMap>
  </header>
  <header guid="{F765EC1E-5CDC-4D72-A7BE-51017BD9E58B}" dateTime="2023-07-13T09:50:40" maxSheetId="2" userName="User465d" r:id="rId251" minRId="1835">
    <sheetIdMap count="1">
      <sheetId val="1"/>
    </sheetIdMap>
  </header>
  <header guid="{7AE71F6E-C3EC-4880-AA92-D3BA494C22C7}" dateTime="2023-07-13T09:57:18" maxSheetId="2" userName="User465d" r:id="rId252" minRId="1837" maxRId="1838">
    <sheetIdMap count="1">
      <sheetId val="1"/>
    </sheetIdMap>
  </header>
  <header guid="{C3F64A1D-CE48-4782-A7FA-46E899053870}" dateTime="2023-07-13T09:57:26" maxSheetId="2" userName="User465d" r:id="rId253">
    <sheetIdMap count="1">
      <sheetId val="1"/>
    </sheetIdMap>
  </header>
  <header guid="{1FDEB916-50B4-488F-97EB-E2DF0623333F}" dateTime="2023-07-13T10:03:11" maxSheetId="2" userName="User465d" r:id="rId254" minRId="1841" maxRId="1847">
    <sheetIdMap count="1">
      <sheetId val="1"/>
    </sheetIdMap>
  </header>
  <header guid="{DBAE89C6-3609-458F-8745-873E4F3A9999}" dateTime="2023-07-13T10:04:54" maxSheetId="2" userName="User465d" r:id="rId255">
    <sheetIdMap count="1">
      <sheetId val="1"/>
    </sheetIdMap>
  </header>
  <header guid="{A69FA37F-8BF6-446D-95D1-63CD5B737310}" dateTime="2023-07-13T11:47:31" maxSheetId="2" userName="User416a" r:id="rId256">
    <sheetIdMap count="1">
      <sheetId val="1"/>
    </sheetIdMap>
  </header>
  <header guid="{B0563EF9-14EB-46E7-84A2-DDDCC615AAB5}" dateTime="2023-07-13T11:48:36" maxSheetId="2" userName="User416a" r:id="rId257">
    <sheetIdMap count="1">
      <sheetId val="1"/>
    </sheetIdMap>
  </header>
  <header guid="{08DDEFE3-BBA3-4051-9858-8186EF7B49BE}" dateTime="2023-07-13T11:49:09" maxSheetId="2" userName="User416a" r:id="rId258" minRId="1858" maxRId="1861">
    <sheetIdMap count="1">
      <sheetId val="1"/>
    </sheetIdMap>
  </header>
  <header guid="{DAC24CA7-9F64-4150-A447-A5B2272FDBDA}" dateTime="2023-07-13T12:07:55" maxSheetId="2" userName="User416a" r:id="rId259">
    <sheetIdMap count="1">
      <sheetId val="1"/>
    </sheetIdMap>
  </header>
  <header guid="{75AE768B-4EB7-43E9-BC65-46B2A949D1A6}" dateTime="2023-07-13T12:09:20" maxSheetId="2" userName="User416a" r:id="rId260" minRId="1870" maxRId="1876">
    <sheetIdMap count="1">
      <sheetId val="1"/>
    </sheetIdMap>
  </header>
  <header guid="{8839699D-D071-4AB8-B449-00C67E71126E}" dateTime="2023-07-13T15:06:40" maxSheetId="2" userName="User416a" r:id="rId261" minRId="1881" maxRId="1885">
    <sheetIdMap count="1">
      <sheetId val="1"/>
    </sheetIdMap>
  </header>
  <header guid="{DCD9166D-2872-4610-A033-347D393EA27B}" dateTime="2023-07-13T15:06:50" maxSheetId="2" userName="User416a" r:id="rId262">
    <sheetIdMap count="1">
      <sheetId val="1"/>
    </sheetIdMap>
  </header>
  <header guid="{AE100D9E-0176-4032-A3D5-7E0AFF8D930D}" dateTime="2023-07-13T15:13:56" maxSheetId="2" userName="User416a" r:id="rId263">
    <sheetIdMap count="1">
      <sheetId val="1"/>
    </sheetIdMap>
  </header>
  <header guid="{DFF0DDC3-D5D5-4B3F-A0EB-A9ABCD335C57}" dateTime="2023-07-13T15:50:15" maxSheetId="2" userName="User_569" r:id="rId264" minRId="1898" maxRId="1937">
    <sheetIdMap count="1">
      <sheetId val="1"/>
    </sheetIdMap>
  </header>
  <header guid="{0FB5A0EC-44D9-4DDD-9619-963D896E008A}" dateTime="2023-07-13T15:52:58" maxSheetId="2" userName="User_569" r:id="rId265" minRId="1940" maxRId="1950">
    <sheetIdMap count="1">
      <sheetId val="1"/>
    </sheetIdMap>
  </header>
  <header guid="{B337C0F0-CF5B-4DC5-9379-C9A8FCB2B271}" dateTime="2023-07-13T15:56:09" maxSheetId="2" userName="User_569" r:id="rId266" minRId="1953" maxRId="1954">
    <sheetIdMap count="1">
      <sheetId val="1"/>
    </sheetIdMap>
  </header>
  <header guid="{985F7766-861E-4B8E-BB1F-79D62D612B62}" dateTime="2023-07-13T15:56:52" maxSheetId="2" userName="User_569" r:id="rId267">
    <sheetIdMap count="1">
      <sheetId val="1"/>
    </sheetIdMap>
  </header>
  <header guid="{4C73CAF8-4CC6-4FE7-B95F-439F9A71796A}" dateTime="2023-07-13T15:57:05" maxSheetId="2" userName="User_569" r:id="rId268">
    <sheetIdMap count="1">
      <sheetId val="1"/>
    </sheetIdMap>
  </header>
  <header guid="{7A844DB0-D29A-442B-8E62-D3A72F763D73}" dateTime="2023-07-13T15:57:34" maxSheetId="2" userName="User_569" r:id="rId269">
    <sheetIdMap count="1">
      <sheetId val="1"/>
    </sheetIdMap>
  </header>
  <header guid="{C08B9041-E9F1-43E0-B8AE-6ECBDBCF14AA}" dateTime="2023-07-13T16:05:23" maxSheetId="2" userName="User416a" r:id="rId270" minRId="1959" maxRId="1965">
    <sheetIdMap count="1">
      <sheetId val="1"/>
    </sheetIdMap>
  </header>
  <header guid="{E1651066-2BEF-4544-985A-50FCEC3898BF}" dateTime="2023-07-13T16:06:26" maxSheetId="2" userName="User_569" r:id="rId271" minRId="1970" maxRId="1971">
    <sheetIdMap count="1">
      <sheetId val="1"/>
    </sheetIdMap>
  </header>
  <header guid="{BB248DF2-84D2-4483-8444-6E026A13B0AB}" dateTime="2023-07-13T16:14:13" maxSheetId="2" userName="User_569" r:id="rId272">
    <sheetIdMap count="1">
      <sheetId val="1"/>
    </sheetIdMap>
  </header>
  <header guid="{A14F24A8-3F0D-4A3A-BBCC-09DA8BD2382B}" dateTime="2023-07-13T16:25:40" maxSheetId="2" userName="User_569" r:id="rId273" minRId="1974" maxRId="1989">
    <sheetIdMap count="1">
      <sheetId val="1"/>
    </sheetIdMap>
  </header>
  <header guid="{1219D6EB-582F-47B4-896E-9A5B83329CB1}" dateTime="2023-07-13T16:30:56" maxSheetId="2" userName="User_569" r:id="rId274" minRId="1991" maxRId="2000">
    <sheetIdMap count="1">
      <sheetId val="1"/>
    </sheetIdMap>
  </header>
  <header guid="{0A2A7472-AFC1-4B8C-AA5E-A3B2DCC3923D}" dateTime="2023-07-13T16:31:42" maxSheetId="2" userName="User_569" r:id="rId275">
    <sheetIdMap count="1">
      <sheetId val="1"/>
    </sheetIdMap>
  </header>
  <header guid="{24E194C7-57E1-48EE-BBCC-07447BBEA379}" dateTime="2023-07-14T12:04:07" maxSheetId="2" userName="User416a" r:id="rId276" minRId="2003" maxRId="2005">
    <sheetIdMap count="1">
      <sheetId val="1"/>
    </sheetIdMap>
  </header>
  <header guid="{A63A3D7E-F148-45D0-904A-8232300D0C84}" dateTime="2023-07-14T12:04:44" maxSheetId="2" userName="User416a" r:id="rId277">
    <sheetIdMap count="1">
      <sheetId val="1"/>
    </sheetIdMap>
  </header>
  <header guid="{D82CB1BF-C1B9-473C-9695-47ACA45D1632}" dateTime="2023-07-14T12:13:52" maxSheetId="2" userName="User416a" r:id="rId278" minRId="2014">
    <sheetIdMap count="1">
      <sheetId val="1"/>
    </sheetIdMap>
  </header>
  <header guid="{924CAB99-3F4C-450C-BD47-43CD0B02261E}" dateTime="2023-07-14T12:13:59" maxSheetId="2" userName="User416a" r:id="rId279">
    <sheetIdMap count="1">
      <sheetId val="1"/>
    </sheetIdMap>
  </header>
  <header guid="{FCEDF9BB-6616-4371-AE68-0290C34CD847}" dateTime="2023-07-14T14:01:52" maxSheetId="2" userName="User416a" r:id="rId280" minRId="2023" maxRId="2040">
    <sheetIdMap count="1">
      <sheetId val="1"/>
    </sheetIdMap>
  </header>
  <header guid="{47AE8C09-4F47-4AAB-9CCE-F9C51AC49738}" dateTime="2023-07-14T14:01:53" maxSheetId="2" userName="User416a" r:id="rId281">
    <sheetIdMap count="1">
      <sheetId val="1"/>
    </sheetIdMap>
  </header>
  <header guid="{06530336-440B-4615-B084-AE08F5C25E99}" dateTime="2023-07-14T14:13:04" maxSheetId="2" userName="User416a" r:id="rId282">
    <sheetIdMap count="1">
      <sheetId val="1"/>
    </sheetIdMap>
  </header>
  <header guid="{3C863E7C-C494-4953-96E2-F90451992EA1}" dateTime="2023-07-14T14:43:23" maxSheetId="2" userName="User416a" r:id="rId283" minRId="2053" maxRId="2062">
    <sheetIdMap count="1">
      <sheetId val="1"/>
    </sheetIdMap>
  </header>
  <header guid="{D50DEC77-1B93-46D8-8D73-C124EB34B2F9}" dateTime="2023-07-14T15:01:03" maxSheetId="2" userName="User416a" r:id="rId284" minRId="2067" maxRId="2075">
    <sheetIdMap count="1">
      <sheetId val="1"/>
    </sheetIdMap>
  </header>
  <header guid="{9A1E4959-A2CA-443D-B875-738C3C5A8792}" dateTime="2023-07-14T15:02:40" maxSheetId="2" userName="User416a" r:id="rId285">
    <sheetIdMap count="1">
      <sheetId val="1"/>
    </sheetIdMap>
  </header>
  <header guid="{4298C14C-91F3-4279-B1FF-F901D8A8AFA5}" dateTime="2023-07-14T15:05:05" maxSheetId="2" userName="User416a" r:id="rId286" minRId="2084">
    <sheetIdMap count="1">
      <sheetId val="1"/>
    </sheetIdMap>
  </header>
  <header guid="{52C0C383-0736-4FB1-A9E2-43BDDE933B08}" dateTime="2023-07-14T15:06:08" maxSheetId="2" userName="User416a" r:id="rId287">
    <sheetIdMap count="1">
      <sheetId val="1"/>
    </sheetIdMap>
  </header>
  <header guid="{2CA96ED4-67E4-4835-8D42-2D0E70FBB012}" dateTime="2023-07-17T11:37:19" maxSheetId="2" userName="User416a" r:id="rId288" minRId="2093" maxRId="2096">
    <sheetIdMap count="1">
      <sheetId val="1"/>
    </sheetIdMap>
  </header>
  <header guid="{309D4822-B751-4357-99D6-13432A5E7C78}" dateTime="2023-07-17T11:37:51" maxSheetId="2" userName="User416a" r:id="rId289">
    <sheetIdMap count="1">
      <sheetId val="1"/>
    </sheetIdMap>
  </header>
  <header guid="{77B28892-4C7E-4A41-B48A-1C1704D863BE}" dateTime="2023-07-17T12:54:53" maxSheetId="2" userName="User416a" r:id="rId290">
    <sheetIdMap count="1">
      <sheetId val="1"/>
    </sheetIdMap>
  </header>
  <header guid="{F89BE7D3-BB77-4236-BD4B-3F9AAE7ED883}" dateTime="2023-07-17T12:56:19" maxSheetId="2" userName="User416a" r:id="rId291">
    <sheetIdMap count="1">
      <sheetId val="1"/>
    </sheetIdMap>
  </header>
  <header guid="{6CD837B3-E2EF-452A-9A78-281488AAD91E}" dateTime="2023-07-17T14:03:59" maxSheetId="2" userName="User416a" r:id="rId292" minRId="2113" maxRId="2120">
    <sheetIdMap count="1">
      <sheetId val="1"/>
    </sheetIdMap>
  </header>
  <header guid="{C518BE2D-43AD-4CF8-9369-135E73BD3FBA}" dateTime="2023-07-17T14:04:08" maxSheetId="2" userName="User416a" r:id="rId293">
    <sheetIdMap count="1">
      <sheetId val="1"/>
    </sheetIdMap>
  </header>
  <header guid="{C38431AA-F732-47B1-A12F-79DE2A64EAB1}" dateTime="2023-07-17T14:26:25" maxSheetId="2" userName="User416a" r:id="rId294">
    <sheetIdMap count="1">
      <sheetId val="1"/>
    </sheetIdMap>
  </header>
  <header guid="{853A109C-6AFC-488A-95D9-E79DF7D305CD}" dateTime="2023-07-17T16:03:02" maxSheetId="2" userName="User416a" r:id="rId295" minRId="2133" maxRId="2150">
    <sheetIdMap count="1">
      <sheetId val="1"/>
    </sheetIdMap>
  </header>
  <header guid="{813736DF-748A-4D14-A098-28BCBB26D6B9}" dateTime="2023-07-17T16:05:07" maxSheetId="2" userName="User416a" r:id="rId296" minRId="2155" maxRId="2158">
    <sheetIdMap count="1">
      <sheetId val="1"/>
    </sheetIdMap>
  </header>
  <header guid="{C2B058F8-20CA-464E-93EC-29F11E3BAA93}" dateTime="2023-07-17T16:05:21" maxSheetId="2" userName="User416a" r:id="rId297">
    <sheetIdMap count="1">
      <sheetId val="1"/>
    </sheetIdMap>
  </header>
  <header guid="{D8FB7B9A-AA01-45EA-9483-29002823CDA0}" dateTime="2023-07-17T16:06:06" maxSheetId="2" userName="User416a" r:id="rId298">
    <sheetIdMap count="1">
      <sheetId val="1"/>
    </sheetIdMap>
  </header>
  <header guid="{827C2525-80D3-4E46-81DB-5F6F22508FBB}" dateTime="2023-07-17T16:18:01" maxSheetId="2" userName="User416a" r:id="rId299" minRId="2171" maxRId="2182">
    <sheetIdMap count="1">
      <sheetId val="1"/>
    </sheetIdMap>
  </header>
  <header guid="{D613D900-BC85-4A92-B539-12B04FD858EA}" dateTime="2023-07-18T09:17:46" maxSheetId="2" userName="User459c" r:id="rId300">
    <sheetIdMap count="1">
      <sheetId val="1"/>
    </sheetIdMap>
  </header>
  <header guid="{13087315-FC5F-437A-A47A-9F777FF698B7}" dateTime="2023-07-18T11:08:45" maxSheetId="2" userName="User416a" r:id="rId301" minRId="2188" maxRId="2200">
    <sheetIdMap count="1">
      <sheetId val="1"/>
    </sheetIdMap>
  </header>
  <header guid="{FE18CE74-2532-40F0-A7CD-C60D9C0C0194}" dateTime="2023-07-18T11:09:23" maxSheetId="2" userName="User416a" r:id="rId302" minRId="2205">
    <sheetIdMap count="1">
      <sheetId val="1"/>
    </sheetIdMap>
  </header>
  <header guid="{C604613D-E57B-46A3-BC21-88F38D5D1C7E}" dateTime="2023-07-18T11:09:29" maxSheetId="2" userName="User416a" r:id="rId303">
    <sheetIdMap count="1">
      <sheetId val="1"/>
    </sheetIdMap>
  </header>
  <header guid="{3834464B-256E-4E1D-AB24-749AC2FAA124}" dateTime="2023-07-18T11:11:25" maxSheetId="2" userName="User416a" r:id="rId304" minRId="2214" maxRId="2217">
    <sheetIdMap count="1">
      <sheetId val="1"/>
    </sheetIdMap>
  </header>
  <header guid="{2609CCAE-C0B4-4B86-A406-7DA9D1A3229F}" dateTime="2023-07-18T11:11:47" maxSheetId="2" userName="User416a" r:id="rId305" minRId="2222">
    <sheetIdMap count="1">
      <sheetId val="1"/>
    </sheetIdMap>
  </header>
  <header guid="{1910EC20-4606-408D-A5F5-1144F6BCFA7E}" dateTime="2023-07-18T11:26:53" maxSheetId="2" userName="User416a" r:id="rId306" minRId="2227" maxRId="2228">
    <sheetIdMap count="1">
      <sheetId val="1"/>
    </sheetIdMap>
  </header>
  <header guid="{3CDF1C55-D57E-4C4E-8307-62DD43A9DBA6}" dateTime="2023-07-18T11:33:31" maxSheetId="2" userName="User416a" r:id="rId307" minRId="2233" maxRId="2234">
    <sheetIdMap count="1">
      <sheetId val="1"/>
    </sheetIdMap>
  </header>
  <header guid="{2C437636-3143-4273-82C0-C97AB6D25F08}" dateTime="2023-07-18T11:45:47" maxSheetId="2" userName="User416a" r:id="rId308" minRId="2239" maxRId="2240">
    <sheetIdMap count="1">
      <sheetId val="1"/>
    </sheetIdMap>
  </header>
  <header guid="{B5863F45-A110-405A-AB1D-3478A25D4AF2}" dateTime="2023-07-18T11:50:03" maxSheetId="2" userName="User416a" r:id="rId309" minRId="2245" maxRId="2249">
    <sheetIdMap count="1">
      <sheetId val="1"/>
    </sheetIdMap>
  </header>
  <header guid="{F465BD2D-3B9A-4CF1-B546-1CCE0D30F197}" dateTime="2023-07-18T11:52:45" maxSheetId="2" userName="User416a" r:id="rId310" minRId="2254" maxRId="2258">
    <sheetIdMap count="1">
      <sheetId val="1"/>
    </sheetIdMap>
  </header>
  <header guid="{D9964FBC-1B12-4EDF-BFB4-A1550DD7EA26}" dateTime="2023-07-18T11:52:51" maxSheetId="2" userName="User416a" r:id="rId311">
    <sheetIdMap count="1">
      <sheetId val="1"/>
    </sheetIdMap>
  </header>
  <header guid="{754E2A75-3A4B-43AC-990D-21714F027D49}" dateTime="2023-07-18T11:53:25" maxSheetId="2" userName="User416a" r:id="rId312" minRId="2267">
    <sheetIdMap count="1">
      <sheetId val="1"/>
    </sheetIdMap>
  </header>
  <header guid="{5F07AFC3-6B8D-49A0-B2A6-5413121F626E}" dateTime="2023-07-18T11:56:15" maxSheetId="2" userName="User416a" r:id="rId313" minRId="2272" maxRId="2284">
    <sheetIdMap count="1">
      <sheetId val="1"/>
    </sheetIdMap>
  </header>
  <header guid="{1E2A1678-6F96-4AE0-986A-E5134E7E99E1}" dateTime="2023-07-18T11:57:06" maxSheetId="2" userName="User416a" r:id="rId314">
    <sheetIdMap count="1">
      <sheetId val="1"/>
    </sheetIdMap>
  </header>
  <header guid="{CCDC1935-0618-455A-9E22-8E3548A654E2}" dateTime="2023-07-18T11:57:47" maxSheetId="2" userName="User416a" r:id="rId315">
    <sheetIdMap count="1">
      <sheetId val="1"/>
    </sheetIdMap>
  </header>
  <header guid="{D98079EC-B214-4ED7-98BD-1990772586CA}" dateTime="2023-07-18T12:06:14" maxSheetId="2" userName="User416a" r:id="rId316">
    <sheetIdMap count="1">
      <sheetId val="1"/>
    </sheetIdMap>
  </header>
  <header guid="{5F34CC07-5F2E-40A7-BAB3-E42A7F355EDA}" dateTime="2023-07-18T12:23:10" maxSheetId="2" userName="User416a" r:id="rId317">
    <sheetIdMap count="1">
      <sheetId val="1"/>
    </sheetIdMap>
  </header>
  <header guid="{270AD62B-F35A-4A91-B96C-F5C1FADFE726}" dateTime="2023-07-18T13:21:52" maxSheetId="2" userName="User416a" r:id="rId318">
    <sheetIdMap count="1">
      <sheetId val="1"/>
    </sheetIdMap>
  </header>
  <header guid="{FC7C11D3-3CAF-4FDF-A020-BF8185FE2C58}" dateTime="2023-07-18T13:33:01" maxSheetId="2" userName="User416a" r:id="rId319" minRId="2309" maxRId="2311">
    <sheetIdMap count="1">
      <sheetId val="1"/>
    </sheetIdMap>
  </header>
  <header guid="{8A9FF1DD-36E6-48F4-BDBD-9432C659728D}" dateTime="2023-07-18T13:33:48" maxSheetId="2" userName="User416a" r:id="rId320" minRId="2316" maxRId="2318">
    <sheetIdMap count="1">
      <sheetId val="1"/>
    </sheetIdMap>
  </header>
  <header guid="{BE3C87B9-855C-4B00-BFBD-EFD2F17A74D8}" dateTime="2023-07-18T13:34:48" maxSheetId="2" userName="User416a" r:id="rId321" minRId="2323" maxRId="2325">
    <sheetIdMap count="1">
      <sheetId val="1"/>
    </sheetIdMap>
  </header>
  <header guid="{6EE9FA4D-B8AE-4043-9989-9953C4BE246D}" dateTime="2023-07-18T13:52:05" maxSheetId="2" userName="User416a" r:id="rId322" minRId="2330" maxRId="2336">
    <sheetIdMap count="1">
      <sheetId val="1"/>
    </sheetIdMap>
  </header>
  <header guid="{FB73B5A7-268C-4E07-96E1-F001F7C39FCE}" dateTime="2023-07-18T13:52:52" maxSheetId="2" userName="User416a" r:id="rId323" minRId="2341">
    <sheetIdMap count="1">
      <sheetId val="1"/>
    </sheetIdMap>
  </header>
  <header guid="{205129A9-2EDF-47A4-B01F-7AA2E2B34429}" dateTime="2023-07-18T13:58:30" maxSheetId="2" userName="User416a" r:id="rId324" minRId="2346" maxRId="2362">
    <sheetIdMap count="1">
      <sheetId val="1"/>
    </sheetIdMap>
  </header>
  <header guid="{9D68BFAE-866F-43BB-A86E-1ABB396FFEF7}" dateTime="2023-07-18T13:59:36" maxSheetId="2" userName="User416a" r:id="rId325" minRId="2367">
    <sheetIdMap count="1">
      <sheetId val="1"/>
    </sheetIdMap>
  </header>
  <header guid="{76AA13F0-0BAE-4AC3-9B78-7ED96869DB8E}" dateTime="2023-07-18T14:00:09" maxSheetId="2" userName="User416a" r:id="rId326">
    <sheetIdMap count="1">
      <sheetId val="1"/>
    </sheetIdMap>
  </header>
  <header guid="{02622B49-A682-41ED-ADD2-C298249C7A3E}" dateTime="2023-07-18T14:01:08" maxSheetId="2" userName="User416a" r:id="rId327" minRId="2376" maxRId="2380">
    <sheetIdMap count="1">
      <sheetId val="1"/>
    </sheetIdMap>
  </header>
  <header guid="{F5AD7927-07FF-40D3-AC12-441F1D4D9AD0}" dateTime="2023-07-18T14:01:24" maxSheetId="2" userName="User416a" r:id="rId328" minRId="2385">
    <sheetIdMap count="1">
      <sheetId val="1"/>
    </sheetIdMap>
  </header>
  <header guid="{EF56196A-C3B8-4198-A7D9-9C290B6A2AE8}" dateTime="2023-07-18T14:01:36" maxSheetId="2" userName="User416a" r:id="rId329">
    <sheetIdMap count="1">
      <sheetId val="1"/>
    </sheetIdMap>
  </header>
  <header guid="{F74954B9-4E6B-4CB0-B88E-690DF6D7E3C1}" dateTime="2023-07-19T10:50:53" maxSheetId="2" userName="User416a" r:id="rId330">
    <sheetIdMap count="1">
      <sheetId val="1"/>
    </sheetIdMap>
  </header>
  <header guid="{4B9979C5-ACBB-40BC-B5CB-31469D0241B0}" dateTime="2023-07-19T11:11:51" maxSheetId="2" userName="User459c" r:id="rId331">
    <sheetIdMap count="1">
      <sheetId val="1"/>
    </sheetIdMap>
  </header>
  <header guid="{36C689A1-0932-49AB-84F1-848C8EA26C7A}" dateTime="2023-07-19T11:50:47" maxSheetId="2" userName="User459c" r:id="rId332">
    <sheetIdMap count="1">
      <sheetId val="1"/>
    </sheetIdMap>
  </header>
  <header guid="{02BEEED0-3DDF-4121-A5DC-48982A717B32}" dateTime="2023-07-20T13:37:18" maxSheetId="2" userName="user457b" r:id="rId333" minRId="2400" maxRId="2404">
    <sheetIdMap count="1">
      <sheetId val="1"/>
    </sheetIdMap>
  </header>
  <header guid="{1101DA1F-C726-4469-8DDD-9E7B454BACCF}" dateTime="2023-07-20T13:39:02" maxSheetId="2" userName="user457b" r:id="rId334" minRId="2408" maxRId="2409">
    <sheetIdMap count="1">
      <sheetId val="1"/>
    </sheetIdMap>
  </header>
  <header guid="{0C5AE112-0B1F-4B4F-8588-856E15BA99FA}" dateTime="2023-07-20T13:40:33" maxSheetId="2" userName="user457b" r:id="rId335" minRId="2413" maxRId="2414">
    <sheetIdMap count="1">
      <sheetId val="1"/>
    </sheetIdMap>
  </header>
  <header guid="{8939A6AB-D5FE-428D-8D09-5C25FDBC0368}" dateTime="2023-07-20T13:43:24" maxSheetId="2" userName="user457b" r:id="rId336" minRId="2418" maxRId="2423">
    <sheetIdMap count="1">
      <sheetId val="1"/>
    </sheetIdMap>
  </header>
  <header guid="{4D989E30-384D-4E0A-95FE-8AC7D847E54B}" dateTime="2023-07-20T13:44:24" maxSheetId="2" userName="user457b" r:id="rId337" minRId="2427" maxRId="2428">
    <sheetIdMap count="1">
      <sheetId val="1"/>
    </sheetIdMap>
  </header>
  <header guid="{B8059CB4-A232-41D5-ABAF-5A5922F97C1D}" dateTime="2023-07-20T13:44:38" maxSheetId="2" userName="user457b" r:id="rId338">
    <sheetIdMap count="1">
      <sheetId val="1"/>
    </sheetIdMap>
  </header>
  <header guid="{B2221861-2A68-42BF-A32B-8D792B62AFA9}" dateTime="2023-07-20T13:45:14" maxSheetId="2" userName="user457b" r:id="rId339" minRId="2435" maxRId="2436">
    <sheetIdMap count="1">
      <sheetId val="1"/>
    </sheetIdMap>
  </header>
  <header guid="{320EC23F-265E-41F5-A0E0-D9F0033E45D1}" dateTime="2023-07-20T13:48:00" maxSheetId="2" userName="user457b" r:id="rId340" minRId="2440" maxRId="2442">
    <sheetIdMap count="1">
      <sheetId val="1"/>
    </sheetIdMap>
  </header>
  <header guid="{8BB3EA5D-0BB8-453E-9B9B-15DBBFC5D05C}" dateTime="2023-07-20T13:48:14" maxSheetId="2" userName="user457b" r:id="rId341">
    <sheetIdMap count="1">
      <sheetId val="1"/>
    </sheetIdMap>
  </header>
  <header guid="{EDC96829-2FC7-4081-9316-18566AF1D281}" dateTime="2023-07-20T13:48:27" maxSheetId="2" userName="user457b" r:id="rId342">
    <sheetIdMap count="1">
      <sheetId val="1"/>
    </sheetIdMap>
  </header>
  <header guid="{97D6960D-6FF5-4784-95E8-4B6BA5E3B1FF}" dateTime="2023-07-20T13:53:45" maxSheetId="2" userName="user457b" r:id="rId343" minRId="2452" maxRId="2453">
    <sheetIdMap count="1">
      <sheetId val="1"/>
    </sheetIdMap>
  </header>
  <header guid="{287AF12E-A502-407C-8142-A637E5488910}" dateTime="2023-07-20T13:55:11" maxSheetId="2" userName="user457b" r:id="rId344" minRId="2457" maxRId="2458">
    <sheetIdMap count="1">
      <sheetId val="1"/>
    </sheetIdMap>
  </header>
  <header guid="{C9FCD325-5CD8-457B-9BAE-6CC1A36BE82C}" dateTime="2023-07-20T13:56:48" maxSheetId="2" userName="user457b" r:id="rId345" minRId="2462" maxRId="2463">
    <sheetIdMap count="1">
      <sheetId val="1"/>
    </sheetIdMap>
  </header>
  <header guid="{F2CD0B9C-3C8D-4459-A238-C6A30048C6DB}" dateTime="2023-07-20T13:59:33" maxSheetId="2" userName="user457b" r:id="rId346" minRId="2467" maxRId="2468">
    <sheetIdMap count="1">
      <sheetId val="1"/>
    </sheetIdMap>
  </header>
  <header guid="{901F9633-2120-4D85-981B-527317B0DAF2}" dateTime="2023-07-20T14:01:28" maxSheetId="2" userName="user457b" r:id="rId347" minRId="2472" maxRId="2475">
    <sheetIdMap count="1">
      <sheetId val="1"/>
    </sheetIdMap>
  </header>
  <header guid="{46D62281-FF14-4C59-AD04-DDC0AA5AE4AA}" dateTime="2023-07-20T14:01:33" maxSheetId="2" userName="user457b" r:id="rId348">
    <sheetIdMap count="1">
      <sheetId val="1"/>
    </sheetIdMap>
  </header>
  <header guid="{0BAF0397-3E58-4139-853D-CBA8AE083990}" dateTime="2023-07-20T14:01:40" maxSheetId="2" userName="user457b" r:id="rId349">
    <sheetIdMap count="1">
      <sheetId val="1"/>
    </sheetIdMap>
  </header>
  <header guid="{DC01BA88-91FD-4A8A-975A-091CE9949A46}" dateTime="2023-07-20T14:02:17" maxSheetId="2" userName="user457b" r:id="rId350" minRId="2485">
    <sheetIdMap count="1">
      <sheetId val="1"/>
    </sheetIdMap>
  </header>
  <header guid="{5A7EC469-4929-4F9C-A300-29FFA826D862}" dateTime="2023-07-20T14:03:20" maxSheetId="2" userName="user457b" r:id="rId351" minRId="2489">
    <sheetIdMap count="1">
      <sheetId val="1"/>
    </sheetIdMap>
  </header>
  <header guid="{347C14B6-F846-49D1-9821-1D9A418331A0}" dateTime="2023-07-20T14:03:30" maxSheetId="2" userName="user457b" r:id="rId352">
    <sheetIdMap count="1">
      <sheetId val="1"/>
    </sheetIdMap>
  </header>
  <header guid="{47EB6FA8-7803-4183-B8E4-715EEB8805F1}" dateTime="2023-07-20T14:04:45" maxSheetId="2" userName="user457b" r:id="rId353" minRId="2496" maxRId="2497">
    <sheetIdMap count="1">
      <sheetId val="1"/>
    </sheetIdMap>
  </header>
  <header guid="{48A1E944-D793-4D77-A127-C9C962E4001A}" dateTime="2023-07-20T14:05:34" maxSheetId="2" userName="user457b" r:id="rId354" minRId="2501" maxRId="2503">
    <sheetIdMap count="1">
      <sheetId val="1"/>
    </sheetIdMap>
  </header>
  <header guid="{73D3F443-785C-4F3E-AD19-26B739CE950E}" dateTime="2023-07-20T14:05:43" maxSheetId="2" userName="user457b" r:id="rId355">
    <sheetIdMap count="1">
      <sheetId val="1"/>
    </sheetIdMap>
  </header>
  <header guid="{EE34A3A1-23AA-4EAB-B455-EE8B2B0ADF6C}" dateTime="2023-07-20T14:06:45" maxSheetId="2" userName="user457b" r:id="rId356" minRId="2510" maxRId="2512">
    <sheetIdMap count="1">
      <sheetId val="1"/>
    </sheetIdMap>
  </header>
  <header guid="{89833622-8BD8-4D9A-A12D-ACDAA57ADE2E}" dateTime="2023-07-20T14:07:39" maxSheetId="2" userName="user457b" r:id="rId357" minRId="2516" maxRId="2517">
    <sheetIdMap count="1">
      <sheetId val="1"/>
    </sheetIdMap>
  </header>
  <header guid="{E0134D27-D5AA-4A25-AA02-0A4D03749546}" dateTime="2023-07-20T14:11:27" maxSheetId="2" userName="user457b" r:id="rId358" minRId="2521" maxRId="2522">
    <sheetIdMap count="1">
      <sheetId val="1"/>
    </sheetIdMap>
  </header>
  <header guid="{EDDB68DE-A990-4E77-95E5-80C019DB3C3C}" dateTime="2023-07-20T14:12:46" maxSheetId="2" userName="user457b" r:id="rId359" minRId="2526" maxRId="2527">
    <sheetIdMap count="1">
      <sheetId val="1"/>
    </sheetIdMap>
  </header>
  <header guid="{3867AE43-B5D8-4B52-8389-45B70646D329}" dateTime="2023-07-20T14:16:00" maxSheetId="2" userName="user457b" r:id="rId360" minRId="2531" maxRId="2533">
    <sheetIdMap count="1">
      <sheetId val="1"/>
    </sheetIdMap>
  </header>
  <header guid="{BAC8C321-714C-4EAD-ACAA-D615BAE97C13}" dateTime="2023-07-20T14:16:07" maxSheetId="2" userName="user457b" r:id="rId361">
    <sheetIdMap count="1">
      <sheetId val="1"/>
    </sheetIdMap>
  </header>
  <header guid="{D82569E9-D983-42B7-B533-C3646D58414F}" dateTime="2023-07-20T14:17:49" maxSheetId="2" userName="user457b" r:id="rId362" minRId="2540" maxRId="2541">
    <sheetIdMap count="1">
      <sheetId val="1"/>
    </sheetIdMap>
  </header>
  <header guid="{B71F697E-C301-45CE-AA41-E00E430F209A}" dateTime="2023-07-20T14:18:09" maxSheetId="2" userName="user457b" r:id="rId363">
    <sheetIdMap count="1">
      <sheetId val="1"/>
    </sheetIdMap>
  </header>
  <header guid="{6BEBF055-F126-426F-A89E-EB9F1812BD1E}" dateTime="2023-07-20T14:20:40" maxSheetId="2" userName="user457b" r:id="rId364" minRId="2548" maxRId="2551">
    <sheetIdMap count="1">
      <sheetId val="1"/>
    </sheetIdMap>
  </header>
  <header guid="{75D5EB15-7C5B-4D76-9363-995426EFB618}" dateTime="2023-07-20T14:21:08" maxSheetId="2" userName="user457b" r:id="rId365">
    <sheetIdMap count="1">
      <sheetId val="1"/>
    </sheetIdMap>
  </header>
  <header guid="{6F308194-D3C4-43D1-888C-1BD35FD4811F}" dateTime="2023-07-20T14:22:15" maxSheetId="2" userName="user457b" r:id="rId366" minRId="2558" maxRId="2559">
    <sheetIdMap count="1">
      <sheetId val="1"/>
    </sheetIdMap>
  </header>
  <header guid="{C6B7A98F-26CE-4F74-819F-CF16839DB0E9}" dateTime="2023-07-20T14:23:03" maxSheetId="2" userName="user457b" r:id="rId367" minRId="2563" maxRId="2564">
    <sheetIdMap count="1">
      <sheetId val="1"/>
    </sheetIdMap>
  </header>
  <header guid="{A5725EF3-BE2F-4E4C-AD21-F7A7BF6552D3}" dateTime="2023-07-20T14:23:30" maxSheetId="2" userName="user457b" r:id="rId368">
    <sheetIdMap count="1">
      <sheetId val="1"/>
    </sheetIdMap>
  </header>
  <header guid="{A3541E7A-7D29-4D58-A3F5-2639EAD8CB07}" dateTime="2023-07-20T14:30:23" maxSheetId="2" userName="user457b" r:id="rId369" minRId="2571" maxRId="2573">
    <sheetIdMap count="1">
      <sheetId val="1"/>
    </sheetIdMap>
  </header>
  <header guid="{129C6C5D-FC7C-4732-8500-19BD8A899C2B}" dateTime="2023-07-20T14:33:36" maxSheetId="2" userName="user457b" r:id="rId370" minRId="2577" maxRId="2579">
    <sheetIdMap count="1">
      <sheetId val="1"/>
    </sheetIdMap>
  </header>
  <header guid="{9AC8F839-18AF-4C63-9865-B1F56EACDA7E}" dateTime="2023-07-20T14:33:45" maxSheetId="2" userName="user457b" r:id="rId371">
    <sheetIdMap count="1">
      <sheetId val="1"/>
    </sheetIdMap>
  </header>
  <header guid="{67EC1AAF-71D5-459C-9195-50EF95A13C4D}" dateTime="2023-07-20T14:34:23" maxSheetId="2" userName="user457b" r:id="rId372">
    <sheetIdMap count="1">
      <sheetId val="1"/>
    </sheetIdMap>
  </header>
  <header guid="{DFB86088-4397-433E-BF55-D1F0A6C1A749}" dateTime="2023-07-20T14:35:32" maxSheetId="2" userName="user457b" r:id="rId373">
    <sheetIdMap count="1">
      <sheetId val="1"/>
    </sheetIdMap>
  </header>
  <header guid="{23C7939C-9EA5-475A-920C-DAB54F2B34F7}" dateTime="2023-07-20T14:36:34" maxSheetId="2" userName="user457b" r:id="rId374" minRId="2592" maxRId="2594">
    <sheetIdMap count="1">
      <sheetId val="1"/>
    </sheetIdMap>
  </header>
  <header guid="{C8F3D4EF-4710-4D7E-B7FD-214BA5E3A119}" dateTime="2023-07-20T14:38:08" maxSheetId="2" userName="user457b" r:id="rId375" minRId="2598" maxRId="2601">
    <sheetIdMap count="1">
      <sheetId val="1"/>
    </sheetIdMap>
  </header>
  <header guid="{206DE8CE-D7DB-4E7D-8711-ED397BC320E6}" dateTime="2023-07-20T14:38:14" maxSheetId="2" userName="user457b" r:id="rId376">
    <sheetIdMap count="1">
      <sheetId val="1"/>
    </sheetIdMap>
  </header>
  <header guid="{00310390-2AFE-41B4-B65F-CA67B3582CBD}" dateTime="2023-07-20T14:38:38" maxSheetId="2" userName="user457b" r:id="rId377" minRId="2608">
    <sheetIdMap count="1">
      <sheetId val="1"/>
    </sheetIdMap>
  </header>
  <header guid="{7981ECB6-0B32-4FCA-887D-CA2F84F13D32}" dateTime="2023-07-20T14:39:07" maxSheetId="2" userName="user457b" r:id="rId378" minRId="2612">
    <sheetIdMap count="1">
      <sheetId val="1"/>
    </sheetIdMap>
  </header>
  <header guid="{41A60134-98F8-4896-8EE0-4E28B5B1A744}" dateTime="2023-07-20T14:40:15" maxSheetId="2" userName="user457b" r:id="rId379" minRId="2616" maxRId="2617">
    <sheetIdMap count="1">
      <sheetId val="1"/>
    </sheetIdMap>
  </header>
  <header guid="{1B6FA7BC-E9A9-40D4-A79F-ECA402564AA5}" dateTime="2023-07-20T14:40:28" maxSheetId="2" userName="user457b" r:id="rId380">
    <sheetIdMap count="1">
      <sheetId val="1"/>
    </sheetIdMap>
  </header>
  <header guid="{15DED471-974C-45E9-89B6-73F9C6429762}" dateTime="2023-07-20T14:40:39" maxSheetId="2" userName="user457b" r:id="rId381" minRId="2624">
    <sheetIdMap count="1">
      <sheetId val="1"/>
    </sheetIdMap>
  </header>
  <header guid="{934B6410-3441-4040-A304-11B9CAA4CD25}" dateTime="2023-07-20T14:41:09" maxSheetId="2" userName="user457b" r:id="rId382">
    <sheetIdMap count="1">
      <sheetId val="1"/>
    </sheetIdMap>
  </header>
  <header guid="{30F4D10F-AD84-4A1F-9EE6-48A9AFA0A13B}" dateTime="2023-07-20T14:42:09" maxSheetId="2" userName="user457b" r:id="rId383" minRId="2631" maxRId="2632">
    <sheetIdMap count="1">
      <sheetId val="1"/>
    </sheetIdMap>
  </header>
  <header guid="{CC16FE3C-FC53-450E-AF5A-64C180C29230}" dateTime="2023-07-20T14:43:03" maxSheetId="2" userName="user457b" r:id="rId384">
    <sheetIdMap count="1">
      <sheetId val="1"/>
    </sheetIdMap>
  </header>
  <header guid="{C5321E47-FF84-48D2-A30E-BD0139CD66E8}" dateTime="2023-07-20T14:43:05" maxSheetId="2" userName="user457b" r:id="rId385">
    <sheetIdMap count="1">
      <sheetId val="1"/>
    </sheetIdMap>
  </header>
  <header guid="{86C7FCFF-9EBF-448D-ADA5-AA9E6F3ED00D}" dateTime="2023-07-20T14:44:02" maxSheetId="2" userName="user457b" r:id="rId386">
    <sheetIdMap count="1">
      <sheetId val="1"/>
    </sheetIdMap>
  </header>
  <header guid="{0CCCFFE5-6A90-4976-ADE7-AAED0EC10E94}" dateTime="2023-07-20T15:03:04" maxSheetId="2" userName="user457b" r:id="rId387" minRId="2645" maxRId="2647">
    <sheetIdMap count="1">
      <sheetId val="1"/>
    </sheetIdMap>
  </header>
  <header guid="{B0C77462-3522-49CD-B282-EE255A9FDFB5}" dateTime="2023-07-20T15:03:10" maxSheetId="2" userName="user457b" r:id="rId388">
    <sheetIdMap count="1">
      <sheetId val="1"/>
    </sheetIdMap>
  </header>
  <header guid="{6842E664-C1B0-4328-B7DB-B01535994C34}" dateTime="2023-07-20T15:04:24" maxSheetId="2" userName="user457b" r:id="rId389" minRId="2654">
    <sheetIdMap count="1">
      <sheetId val="1"/>
    </sheetIdMap>
  </header>
  <header guid="{BBD9376D-1A90-4DC5-B5C9-7B1521962E19}" dateTime="2023-07-20T15:04:44" maxSheetId="2" userName="user457b" r:id="rId390">
    <sheetIdMap count="1">
      <sheetId val="1"/>
    </sheetIdMap>
  </header>
  <header guid="{DEDAD34E-92A1-4389-925E-B483E9EE1DF4}" dateTime="2023-07-20T15:07:33" maxSheetId="2" userName="user457b" r:id="rId391" minRId="2661" maxRId="2663">
    <sheetIdMap count="1">
      <sheetId val="1"/>
    </sheetIdMap>
  </header>
  <header guid="{4CD62670-BF94-443B-8304-B1B6E4166ABE}" dateTime="2023-07-20T15:08:17" maxSheetId="2" userName="user457b" r:id="rId392" minRId="2667" maxRId="2668">
    <sheetIdMap count="1">
      <sheetId val="1"/>
    </sheetIdMap>
  </header>
  <header guid="{81717D08-0E0A-4F39-A570-754DB054E20E}" dateTime="2023-07-20T15:09:10" maxSheetId="2" userName="user457b" r:id="rId393" minRId="2672" maxRId="2674">
    <sheetIdMap count="1">
      <sheetId val="1"/>
    </sheetIdMap>
  </header>
  <header guid="{183D8385-2784-450A-B9C3-13A59D94F82B}" dateTime="2023-07-20T15:09:15" maxSheetId="2" userName="user457b" r:id="rId394">
    <sheetIdMap count="1">
      <sheetId val="1"/>
    </sheetIdMap>
  </header>
  <header guid="{B0A16907-7EE6-468A-8FA8-32EF3BA72F36}" dateTime="2023-07-20T15:14:47" maxSheetId="2" userName="user457b" r:id="rId395" minRId="2681" maxRId="2684">
    <sheetIdMap count="1">
      <sheetId val="1"/>
    </sheetIdMap>
  </header>
  <header guid="{88B0CE0F-EC24-41F3-8055-5A307712A4F3}" dateTime="2023-07-20T15:14:53" maxSheetId="2" userName="user457b" r:id="rId396">
    <sheetIdMap count="1">
      <sheetId val="1"/>
    </sheetIdMap>
  </header>
  <header guid="{86F73FCE-C8FB-4654-9143-AC0BF6653EF4}" dateTime="2023-07-20T15:15:36" maxSheetId="2" userName="user457b" r:id="rId397" minRId="2691">
    <sheetIdMap count="1">
      <sheetId val="1"/>
    </sheetIdMap>
  </header>
  <header guid="{549074FE-6C15-48DE-99A0-DB87B4CC9A4D}" dateTime="2023-07-20T15:15:44" maxSheetId="2" userName="user457b" r:id="rId398">
    <sheetIdMap count="1">
      <sheetId val="1"/>
    </sheetIdMap>
  </header>
  <header guid="{F5759DD7-BB15-4621-8947-A204FB873B29}" dateTime="2023-07-20T15:17:14" maxSheetId="2" userName="user457b" r:id="rId399" minRId="2698" maxRId="2699">
    <sheetIdMap count="1">
      <sheetId val="1"/>
    </sheetIdMap>
  </header>
  <header guid="{100A53EC-49DF-4399-87F8-4CDE86A77221}" dateTime="2023-07-20T15:17:39" maxSheetId="2" userName="user457b" r:id="rId400" minRId="2703">
    <sheetIdMap count="1">
      <sheetId val="1"/>
    </sheetIdMap>
  </header>
  <header guid="{99C2846D-7B2C-4B10-9303-57874A5DBBEE}" dateTime="2023-07-20T15:19:02" maxSheetId="2" userName="user457b" r:id="rId401" minRId="2707" maxRId="2708">
    <sheetIdMap count="1">
      <sheetId val="1"/>
    </sheetIdMap>
  </header>
  <header guid="{DF2EF62D-BC6E-49C5-9678-08535743CE8F}" dateTime="2023-07-20T15:19:36" maxSheetId="2" userName="user457b" r:id="rId402">
    <sheetIdMap count="1">
      <sheetId val="1"/>
    </sheetIdMap>
  </header>
  <header guid="{25C65851-32AE-467E-BF17-229228F37E2F}" dateTime="2023-07-20T15:20:41" maxSheetId="2" userName="user457b" r:id="rId403" minRId="2715">
    <sheetIdMap count="1">
      <sheetId val="1"/>
    </sheetIdMap>
  </header>
  <header guid="{0D1DE4E0-5398-4BD5-89DA-B54611B0A443}" dateTime="2023-07-20T15:20:47" maxSheetId="2" userName="user457b" r:id="rId404">
    <sheetIdMap count="1">
      <sheetId val="1"/>
    </sheetIdMap>
  </header>
  <header guid="{51DAE850-CC82-49E1-9103-F263BBFE178E}" dateTime="2023-07-20T15:23:09" maxSheetId="2" userName="user457b" r:id="rId405">
    <sheetIdMap count="1">
      <sheetId val="1"/>
    </sheetIdMap>
  </header>
  <header guid="{585F9218-ED16-4F21-A817-EC8CDFD8FB07}" dateTime="2023-07-20T15:23:48" maxSheetId="2" userName="user457b" r:id="rId406">
    <sheetIdMap count="1">
      <sheetId val="1"/>
    </sheetIdMap>
  </header>
  <header guid="{659FB2CF-08E0-4928-A0B3-82B2C9BCC4C6}" dateTime="2023-07-20T15:26:04" maxSheetId="2" userName="user457b" r:id="rId407" minRId="2728">
    <sheetIdMap count="1">
      <sheetId val="1"/>
    </sheetIdMap>
  </header>
  <header guid="{8257742E-689F-488B-B07E-FC751B72F771}" dateTime="2023-07-20T15:32:19" maxSheetId="2" userName="user457b" r:id="rId408">
    <sheetIdMap count="1">
      <sheetId val="1"/>
    </sheetIdMap>
  </header>
  <header guid="{9E8A5B64-AF64-4D46-8BE2-746FE1ED2E95}" dateTime="2023-07-20T15:42:50" maxSheetId="2" userName="user457b" r:id="rId409" minRId="2735" maxRId="2736">
    <sheetIdMap count="1">
      <sheetId val="1"/>
    </sheetIdMap>
  </header>
  <header guid="{73C0B660-FB83-42AD-9B89-296E05C48126}" dateTime="2023-07-20T15:43:47" maxSheetId="2" userName="user457b" r:id="rId410">
    <sheetIdMap count="1">
      <sheetId val="1"/>
    </sheetIdMap>
  </header>
  <header guid="{17D20E20-EC7B-4E7A-AAF8-7B369FB0E3FD}" dateTime="2023-07-20T15:44:36" maxSheetId="2" userName="user457b" r:id="rId411" minRId="2743" maxRId="2744">
    <sheetIdMap count="1">
      <sheetId val="1"/>
    </sheetIdMap>
  </header>
  <header guid="{0B33EE4D-6FB5-4D6C-9B99-5E2E7EB80E64}" dateTime="2023-07-20T15:45:28" maxSheetId="2" userName="user457b" r:id="rId412" minRId="2748" maxRId="2749">
    <sheetIdMap count="1">
      <sheetId val="1"/>
    </sheetIdMap>
  </header>
  <header guid="{6ACE188E-9C82-4A0A-8F6B-BB2226E210B7}" dateTime="2023-07-20T15:47:06" maxSheetId="2" userName="user457b" r:id="rId413" minRId="2753" maxRId="2758">
    <sheetIdMap count="1">
      <sheetId val="1"/>
    </sheetIdMap>
  </header>
  <header guid="{21CB8C5B-249B-43AD-86B8-865F4493DCD2}" dateTime="2023-07-20T15:48:47" maxSheetId="2" userName="user457b" r:id="rId414" minRId="2762" maxRId="2765">
    <sheetIdMap count="1">
      <sheetId val="1"/>
    </sheetIdMap>
  </header>
  <header guid="{CC9CED57-3DD1-4CBA-B9BE-B059FBC632EA}" dateTime="2023-07-20T15:49:47" maxSheetId="2" userName="user457b" r:id="rId415" minRId="2769" maxRId="2772">
    <sheetIdMap count="1">
      <sheetId val="1"/>
    </sheetIdMap>
  </header>
  <header guid="{77784934-BF7D-4D7C-9516-A533F4CA66EC}" dateTime="2023-07-20T15:50:34" maxSheetId="2" userName="user457b" r:id="rId416" minRId="2776">
    <sheetIdMap count="1">
      <sheetId val="1"/>
    </sheetIdMap>
  </header>
  <header guid="{1D2C9599-BCD8-4DD9-993B-90D5D0947805}" dateTime="2023-07-20T15:51:58" maxSheetId="2" userName="user457b" r:id="rId417" minRId="2780">
    <sheetIdMap count="1">
      <sheetId val="1"/>
    </sheetIdMap>
  </header>
  <header guid="{6D8D24F1-08BA-45F0-9758-9990704A0306}" dateTime="2023-07-20T15:59:07" maxSheetId="2" userName="user457b" r:id="rId418" minRId="2784" maxRId="2795">
    <sheetIdMap count="1">
      <sheetId val="1"/>
    </sheetIdMap>
  </header>
  <header guid="{7AB83431-1E49-4309-861A-EF9347166D81}" dateTime="2023-07-20T15:59:09" maxSheetId="2" userName="user457b" r:id="rId419">
    <sheetIdMap count="1">
      <sheetId val="1"/>
    </sheetIdMap>
  </header>
  <header guid="{8936C196-CA3D-4CA6-BA66-BC48FB5D410A}" dateTime="2023-07-20T15:59:59" maxSheetId="2" userName="user457b" r:id="rId420">
    <sheetIdMap count="1">
      <sheetId val="1"/>
    </sheetIdMap>
  </header>
  <header guid="{F2E2F735-9A76-430A-8A71-0679A648DDBA}" dateTime="2023-07-20T16:03:45" maxSheetId="2" userName="user457b" r:id="rId421" minRId="2805" maxRId="2806">
    <sheetIdMap count="1">
      <sheetId val="1"/>
    </sheetIdMap>
  </header>
  <header guid="{1395C9DC-7729-4DF0-B1F6-153C262DBF84}" dateTime="2023-07-20T16:04:16" maxSheetId="2" userName="user457b" r:id="rId422">
    <sheetIdMap count="1">
      <sheetId val="1"/>
    </sheetIdMap>
  </header>
  <header guid="{46ACB5B0-8320-4AED-9985-1B80D87C3AB2}" dateTime="2023-07-20T16:04:23" maxSheetId="2" userName="user457b" r:id="rId423">
    <sheetIdMap count="1">
      <sheetId val="1"/>
    </sheetIdMap>
  </header>
  <header guid="{95AFE52F-5EDA-49EE-B268-C2D7F5596A86}" dateTime="2023-07-20T16:04:46" maxSheetId="2" userName="user457b" r:id="rId424">
    <sheetIdMap count="1">
      <sheetId val="1"/>
    </sheetIdMap>
  </header>
  <header guid="{4D84F14E-D84A-42BB-9FEF-3D1B87ED2C3D}" dateTime="2023-07-20T16:07:21" maxSheetId="2" userName="user457b" r:id="rId425" minRId="2819" maxRId="2820">
    <sheetIdMap count="1">
      <sheetId val="1"/>
    </sheetIdMap>
  </header>
  <header guid="{2D483B83-AA66-4C96-944E-2CEE82C3A0AF}" dateTime="2023-07-20T16:07:28" maxSheetId="2" userName="user457b" r:id="rId426">
    <sheetIdMap count="1">
      <sheetId val="1"/>
    </sheetIdMap>
  </header>
  <header guid="{BA945712-982C-4FBC-B12B-789EE99AC3AD}" dateTime="2023-07-20T16:08:36" maxSheetId="2" userName="user457b" r:id="rId427" minRId="2827" maxRId="2828">
    <sheetIdMap count="1">
      <sheetId val="1"/>
    </sheetIdMap>
  </header>
  <header guid="{4B38791A-F891-4218-9AAB-07C31F178600}" dateTime="2023-07-20T16:10:19" maxSheetId="2" userName="user457b" r:id="rId428" minRId="2832" maxRId="2833">
    <sheetIdMap count="1">
      <sheetId val="1"/>
    </sheetIdMap>
  </header>
  <header guid="{6E64A881-9A14-4BF0-96B4-A449A050AAEC}" dateTime="2023-07-20T16:11:30" maxSheetId="2" userName="user457b" r:id="rId429" minRId="2837" maxRId="2840">
    <sheetIdMap count="1">
      <sheetId val="1"/>
    </sheetIdMap>
  </header>
  <header guid="{2415119C-D026-493F-AF05-889C69554A7F}" dateTime="2023-07-20T16:12:11" maxSheetId="2" userName="user457b" r:id="rId430" minRId="2844">
    <sheetIdMap count="1">
      <sheetId val="1"/>
    </sheetIdMap>
  </header>
  <header guid="{C301893D-C6FD-4136-B050-9641226BA8EA}" dateTime="2023-07-20T16:12:36" maxSheetId="2" userName="user457b" r:id="rId431">
    <sheetIdMap count="1">
      <sheetId val="1"/>
    </sheetIdMap>
  </header>
  <header guid="{5B29D4CD-53C2-4ED2-A719-3FE2559D1CCB}" dateTime="2023-07-20T16:12:41" maxSheetId="2" userName="user457b" r:id="rId432">
    <sheetIdMap count="1">
      <sheetId val="1"/>
    </sheetIdMap>
  </header>
  <header guid="{9CB7F7BA-4BD3-487C-A8A7-39ADC24137F7}" dateTime="2023-07-20T16:13:54" maxSheetId="2" userName="user457b" r:id="rId433" minRId="2854" maxRId="2856">
    <sheetIdMap count="1">
      <sheetId val="1"/>
    </sheetIdMap>
  </header>
  <header guid="{C8FE05C3-1114-400C-BFBB-ABFB54F46C22}" dateTime="2023-07-20T16:17:23" maxSheetId="2" userName="user457b" r:id="rId434" minRId="2860" maxRId="2861">
    <sheetIdMap count="1">
      <sheetId val="1"/>
    </sheetIdMap>
  </header>
  <header guid="{1DA21BD1-13AA-4B87-9C43-FAE835C30B05}" dateTime="2023-07-20T16:18:43" maxSheetId="2" userName="user457b" r:id="rId435" minRId="2865" maxRId="2867">
    <sheetIdMap count="1">
      <sheetId val="1"/>
    </sheetIdMap>
  </header>
  <header guid="{767A0035-9B2A-45F3-BE17-13F25ACB87F6}" dateTime="2023-07-20T16:21:05" maxSheetId="2" userName="user457b" r:id="rId436" minRId="2871" maxRId="2872">
    <sheetIdMap count="1">
      <sheetId val="1"/>
    </sheetIdMap>
  </header>
  <header guid="{20BD6F72-41A7-4CB5-B959-0C8A393B06C0}" dateTime="2023-07-20T16:21:55" maxSheetId="2" userName="user457b" r:id="rId437" minRId="2876" maxRId="2877">
    <sheetIdMap count="1">
      <sheetId val="1"/>
    </sheetIdMap>
  </header>
  <header guid="{392D4945-D31A-4916-9C97-5EAD9E37F617}" dateTime="2023-07-20T16:25:02" maxSheetId="2" userName="user457b" r:id="rId438" minRId="2881" maxRId="2882">
    <sheetIdMap count="1">
      <sheetId val="1"/>
    </sheetIdMap>
  </header>
  <header guid="{57615497-6EBF-4B07-B993-00143D24B929}" dateTime="2023-07-20T16:25:46" maxSheetId="2" userName="user457b" r:id="rId439" minRId="2886">
    <sheetIdMap count="1">
      <sheetId val="1"/>
    </sheetIdMap>
  </header>
  <header guid="{5BB12632-3AF2-41A5-B70E-86624C56E030}" dateTime="2023-07-20T16:26:58" maxSheetId="2" userName="user457b" r:id="rId440" minRId="2890" maxRId="2891">
    <sheetIdMap count="1">
      <sheetId val="1"/>
    </sheetIdMap>
  </header>
  <header guid="{289001FF-B756-4281-A96D-9410CE3D9993}" dateTime="2023-07-20T16:27:08" maxSheetId="2" userName="user457b" r:id="rId441">
    <sheetIdMap count="1">
      <sheetId val="1"/>
    </sheetIdMap>
  </header>
  <header guid="{A4781378-71FC-41A7-987F-271AFC947C90}" dateTime="2023-07-20T16:30:32" maxSheetId="2" userName="user457b" r:id="rId442" minRId="2898" maxRId="2905">
    <sheetIdMap count="1">
      <sheetId val="1"/>
    </sheetIdMap>
  </header>
  <header guid="{1FD159BB-157F-4382-8ED3-0EFEC8E74A7A}" dateTime="2023-07-20T16:32:00" maxSheetId="2" userName="user457b" r:id="rId443">
    <sheetIdMap count="1">
      <sheetId val="1"/>
    </sheetIdMap>
  </header>
  <header guid="{B6C3EB41-A5D0-43C1-B219-086315828FD2}" dateTime="2023-07-20T16:33:41" maxSheetId="2" userName="user457b" r:id="rId444" minRId="2912" maxRId="2914">
    <sheetIdMap count="1">
      <sheetId val="1"/>
    </sheetIdMap>
  </header>
  <header guid="{D1D2AB33-D2F0-45DD-95A9-82B218CA0E6B}" dateTime="2023-07-20T16:33:59" maxSheetId="2" userName="user457b" r:id="rId445">
    <sheetIdMap count="1">
      <sheetId val="1"/>
    </sheetIdMap>
  </header>
  <header guid="{1EE78D51-13A6-49B7-99C0-CF6A70141F74}" dateTime="2023-07-20T16:34:45" maxSheetId="2" userName="user457b" r:id="rId446">
    <sheetIdMap count="1">
      <sheetId val="1"/>
    </sheetIdMap>
  </header>
  <header guid="{EAE82523-6F19-4999-A9A1-0C45377737EF}" dateTime="2023-07-20T16:35:31" maxSheetId="2" userName="user457b" r:id="rId447" minRId="2924">
    <sheetIdMap count="1">
      <sheetId val="1"/>
    </sheetIdMap>
  </header>
  <header guid="{2A35C54C-57AC-4FDE-950F-34A1FA73A807}" dateTime="2023-07-20T16:36:29" maxSheetId="2" userName="user457b" r:id="rId448">
    <sheetIdMap count="1">
      <sheetId val="1"/>
    </sheetIdMap>
  </header>
  <header guid="{C2759423-1F71-49BE-A573-97BBB7D34A8D}" dateTime="2023-07-20T16:37:08" maxSheetId="2" userName="user457b" r:id="rId449">
    <sheetIdMap count="1">
      <sheetId val="1"/>
    </sheetIdMap>
  </header>
  <header guid="{D4D81995-F085-4993-BF9B-A61E55989271}" dateTime="2023-07-20T16:39:52" maxSheetId="2" userName="user457b" r:id="rId450">
    <sheetIdMap count="1">
      <sheetId val="1"/>
    </sheetIdMap>
  </header>
  <header guid="{348D1813-5FF8-428F-9404-C61D80AA31D4}" dateTime="2023-07-20T16:47:13" maxSheetId="2" userName="user457b" r:id="rId451">
    <sheetIdMap count="1">
      <sheetId val="1"/>
    </sheetIdMap>
  </header>
  <header guid="{CAB55913-B490-4784-A0F4-CBEE31F85E73}" dateTime="2023-07-21T15:54:08" maxSheetId="2" userName="user457c" r:id="rId452">
    <sheetIdMap count="1">
      <sheetId val="1"/>
    </sheetIdMap>
  </header>
  <header guid="{D685631D-1643-4F42-BE60-782998F4E539}" dateTime="2023-07-27T09:11:31" maxSheetId="2" userName="user457c" r:id="rId453">
    <sheetIdMap count="1">
      <sheetId val="1"/>
    </sheetIdMap>
  </header>
  <header guid="{4972CF80-39F8-4156-8FD1-8E7FACF12AD4}" dateTime="2023-07-27T10:35:32" maxSheetId="2" userName="user457b" r:id="rId454" minRId="2946">
    <sheetIdMap count="1">
      <sheetId val="1"/>
    </sheetIdMap>
  </header>
  <header guid="{A9F75505-6631-40A0-A722-E564A2FF20EE}" dateTime="2023-07-27T10:37:48" maxSheetId="2" userName="user457b" r:id="rId455" minRId="2950">
    <sheetIdMap count="1">
      <sheetId val="1"/>
    </sheetIdMap>
  </header>
  <header guid="{53082E20-664A-48D7-AE51-862F394545E0}" dateTime="2023-07-27T10:38:11" maxSheetId="2" userName="user457b" r:id="rId456">
    <sheetIdMap count="1">
      <sheetId val="1"/>
    </sheetIdMap>
  </header>
  <header guid="{084C116B-E871-4A94-9F65-F0FEE41BE519}" dateTime="2023-07-27T10:50:59" maxSheetId="2" userName="user457b" r:id="rId457" minRId="2957">
    <sheetIdMap count="1">
      <sheetId val="1"/>
    </sheetIdMap>
  </header>
  <header guid="{9C5C4473-12E9-4B99-9BD8-140D0E01889A}" dateTime="2023-07-27T10:51:40" maxSheetId="2" userName="user457b" r:id="rId458" minRId="2961">
    <sheetIdMap count="1">
      <sheetId val="1"/>
    </sheetIdMap>
  </header>
  <header guid="{FF4328A3-B6C9-49B4-ADA2-0F82633131BF}" dateTime="2023-07-27T10:52:45" maxSheetId="2" userName="user457b" r:id="rId459" minRId="2965">
    <sheetIdMap count="1">
      <sheetId val="1"/>
    </sheetIdMap>
  </header>
  <header guid="{A227B554-003A-4572-8458-A66A2A72F4DE}" dateTime="2023-07-27T10:53:32" maxSheetId="2" userName="user457b" r:id="rId460">
    <sheetIdMap count="1">
      <sheetId val="1"/>
    </sheetIdMap>
  </header>
  <header guid="{2F7A10E4-F6DE-4881-B6A9-305467101359}" dateTime="2023-07-27T10:54:29" maxSheetId="2" userName="user457b" r:id="rId461">
    <sheetIdMap count="1">
      <sheetId val="1"/>
    </sheetIdMap>
  </header>
  <header guid="{EAD2E6FD-0EA9-4CD3-B98C-28AE25FF4C8B}" dateTime="2023-07-27T10:55:27" maxSheetId="2" userName="user457b" r:id="rId462" minRId="2975">
    <sheetIdMap count="1">
      <sheetId val="1"/>
    </sheetIdMap>
  </header>
  <header guid="{C23982B4-DE29-40DB-A4CB-7AFAD6C7D759}" dateTime="2023-07-27T10:56:08" maxSheetId="2" userName="user457b" r:id="rId463" minRId="2979">
    <sheetIdMap count="1">
      <sheetId val="1"/>
    </sheetIdMap>
  </header>
  <header guid="{6D53772B-9535-4BD9-A133-735B10367A6A}" dateTime="2023-07-27T10:57:19" maxSheetId="2" userName="user457b" r:id="rId464">
    <sheetIdMap count="1">
      <sheetId val="1"/>
    </sheetIdMap>
  </header>
  <header guid="{55E1E87B-350F-4879-AD9C-FCBD695FEE6A}" dateTime="2023-07-27T10:58:01" maxSheetId="2" userName="user457b" r:id="rId465" minRId="2986">
    <sheetIdMap count="1">
      <sheetId val="1"/>
    </sheetIdMap>
  </header>
  <header guid="{99D34B7C-2FF7-4157-9981-B59830A1676B}" dateTime="2023-07-27T10:58:04" maxSheetId="2" userName="user457b" r:id="rId466">
    <sheetIdMap count="1">
      <sheetId val="1"/>
    </sheetIdMap>
  </header>
  <header guid="{45611CBC-92E8-4E13-9DC6-22493BC3BB99}" dateTime="2023-07-27T10:58:57" maxSheetId="2" userName="user457b" r:id="rId467">
    <sheetIdMap count="1">
      <sheetId val="1"/>
    </sheetIdMap>
  </header>
  <header guid="{D1477297-6687-4EE4-9B0C-C5E73ACDD199}" dateTime="2023-07-27T10:59:21" maxSheetId="2" userName="user457b" r:id="rId468">
    <sheetIdMap count="1">
      <sheetId val="1"/>
    </sheetIdMap>
  </header>
  <header guid="{A998D46C-9BD4-440D-85CA-F7D308C30CC1}" dateTime="2023-07-27T11:02:31" maxSheetId="2" userName="user457b" r:id="rId469">
    <sheetIdMap count="1">
      <sheetId val="1"/>
    </sheetIdMap>
  </header>
  <header guid="{B29C05CF-D333-42CA-87E0-5850AE54DD3A}" dateTime="2023-07-27T11:05:40" maxSheetId="2" userName="user457b" r:id="rId470">
    <sheetIdMap count="1">
      <sheetId val="1"/>
    </sheetIdMap>
  </header>
  <header guid="{4D6283E2-FF28-4B67-8797-8B969AB45853}" dateTime="2023-07-27T11:11:36" maxSheetId="2" userName="user457b" r:id="rId471">
    <sheetIdMap count="1">
      <sheetId val="1"/>
    </sheetIdMap>
  </header>
  <header guid="{98F249C1-B13D-414B-88B5-F82F9080A0E0}" dateTime="2023-07-27T11:11:50" maxSheetId="2" userName="user457b" r:id="rId472">
    <sheetIdMap count="1">
      <sheetId val="1"/>
    </sheetIdMap>
  </header>
  <header guid="{462589EF-A496-4A2C-9738-7FD0D18FC5F6}" dateTime="2023-07-27T11:12:01" maxSheetId="2" userName="user457b" r:id="rId473">
    <sheetIdMap count="1">
      <sheetId val="1"/>
    </sheetIdMap>
  </header>
  <header guid="{2B5CD6F0-BB34-4CAC-9AF8-B6E30A8CF8C3}" dateTime="2023-07-27T11:12:22" maxSheetId="2" userName="user457b" r:id="rId474">
    <sheetIdMap count="1">
      <sheetId val="1"/>
    </sheetIdMap>
  </header>
  <header guid="{A9E98D70-375B-4FB1-937E-AE9D22C6492B}" dateTime="2023-07-27T11:13:12" maxSheetId="2" userName="user457b" r:id="rId475">
    <sheetIdMap count="1">
      <sheetId val="1"/>
    </sheetIdMap>
  </header>
  <header guid="{06A6455D-B120-45CE-B03F-E9B96AC4BCAD}" dateTime="2023-07-27T11:13:32" maxSheetId="2" userName="user457b" r:id="rId476">
    <sheetIdMap count="1">
      <sheetId val="1"/>
    </sheetIdMap>
  </header>
  <header guid="{3C9CBB62-DDE0-4E9C-9DF0-12990AFFCAD8}" dateTime="2023-07-27T11:13:47" maxSheetId="2" userName="user457b" r:id="rId477">
    <sheetIdMap count="1">
      <sheetId val="1"/>
    </sheetIdMap>
  </header>
  <header guid="{9680A7F3-5BA6-4898-B997-5F17EB59D338}" dateTime="2023-07-27T11:14:38" maxSheetId="2" userName="user457b" r:id="rId478">
    <sheetIdMap count="1">
      <sheetId val="1"/>
    </sheetIdMap>
  </header>
  <header guid="{1EAE4F73-70DD-4036-850C-6E4284B37CB6}" dateTime="2023-07-27T11:14:51" maxSheetId="2" userName="user457b" r:id="rId479">
    <sheetIdMap count="1">
      <sheetId val="1"/>
    </sheetIdMap>
  </header>
  <header guid="{DE21D87B-B0F7-4C6F-A68D-E69780D11362}" dateTime="2023-07-27T11:14:59" maxSheetId="2" userName="user457b" r:id="rId480">
    <sheetIdMap count="1">
      <sheetId val="1"/>
    </sheetIdMap>
  </header>
  <header guid="{64C98E9E-907B-425A-B9AA-1F315B3B0BE4}" dateTime="2023-07-27T11:15:28" maxSheetId="2" userName="user457b" r:id="rId481">
    <sheetIdMap count="1">
      <sheetId val="1"/>
    </sheetIdMap>
  </header>
  <header guid="{67E6468C-9644-439D-BA91-A6DE3A34CB5D}" dateTime="2023-07-27T11:24:37" maxSheetId="2" userName="user457b" r:id="rId482">
    <sheetIdMap count="1">
      <sheetId val="1"/>
    </sheetIdMap>
  </header>
  <header guid="{7E4069B3-9610-495E-B5AE-DD4E7F721022}" dateTime="2023-07-27T13:52:36" maxSheetId="2" userName="User459c" r:id="rId483">
    <sheetIdMap count="1">
      <sheetId val="1"/>
    </sheetIdMap>
  </header>
  <header guid="{67157DEE-20F0-4B17-B221-2521559F92BF}" dateTime="2024-01-10T14:32:48" maxSheetId="2" userName="User416a" r:id="rId484" minRId="3042" maxRId="3046">
    <sheetIdMap count="1">
      <sheetId val="1"/>
    </sheetIdMap>
  </header>
  <header guid="{15A02787-38A3-45D1-BC38-E8AE0F5B96B1}" dateTime="2024-01-11T11:50:15" maxSheetId="2" userName="User563c" r:id="rId485" minRId="3051" maxRId="3058">
    <sheetIdMap count="1">
      <sheetId val="1"/>
    </sheetIdMap>
  </header>
  <header guid="{9228B981-D96F-465A-BE4E-3FDDF826F74C}" dateTime="2024-01-11T11:54:02" maxSheetId="2" userName="User563c" r:id="rId486" minRId="3060" maxRId="3063">
    <sheetIdMap count="1">
      <sheetId val="1"/>
    </sheetIdMap>
  </header>
  <header guid="{D696AAB1-9A52-48BE-AE4B-9256F6CFEA07}" dateTime="2024-01-11T12:03:24" maxSheetId="2" userName="User563c" r:id="rId487" minRId="3065" maxRId="3077">
    <sheetIdMap count="1">
      <sheetId val="1"/>
    </sheetIdMap>
  </header>
  <header guid="{9F80DB57-ECCF-489D-92DB-78523C765F30}" dateTime="2024-01-11T12:03:29" maxSheetId="2" userName="User563c" r:id="rId488">
    <sheetIdMap count="1">
      <sheetId val="1"/>
    </sheetIdMap>
  </header>
  <header guid="{F4F5AFDF-1ED5-4CC5-AB20-1AFC6170C343}" dateTime="2024-01-11T15:54:18" maxSheetId="2" userName="User416a" r:id="rId489" minRId="3080" maxRId="3085">
    <sheetIdMap count="1">
      <sheetId val="1"/>
    </sheetIdMap>
  </header>
  <header guid="{36107B46-3C88-4407-B8EA-74A9D51CA19F}" dateTime="2024-01-11T15:54:44" maxSheetId="2" userName="User416a" r:id="rId490">
    <sheetIdMap count="1">
      <sheetId val="1"/>
    </sheetIdMap>
  </header>
  <header guid="{E555206C-5E51-4CC0-916F-1A7FC6239664}" dateTime="2024-01-11T16:04:40" maxSheetId="2" userName="User416a" r:id="rId491" minRId="3094" maxRId="3096">
    <sheetIdMap count="1">
      <sheetId val="1"/>
    </sheetIdMap>
  </header>
  <header guid="{DD10502C-C0D8-4F92-9636-2590F83DCE14}" dateTime="2024-01-11T16:12:24" maxSheetId="2" userName="User416a" r:id="rId492" minRId="3101" maxRId="3104">
    <sheetIdMap count="1">
      <sheetId val="1"/>
    </sheetIdMap>
  </header>
  <header guid="{DA8AEA7B-3055-4AC0-9ABA-CCB997C66972}" dateTime="2024-01-11T16:20:03" maxSheetId="2" userName="User416a" r:id="rId493" minRId="3109">
    <sheetIdMap count="1">
      <sheetId val="1"/>
    </sheetIdMap>
  </header>
  <header guid="{4F20306A-8679-4A59-B3DF-A84AEE106543}" dateTime="2024-01-12T11:57:16" maxSheetId="2" userName="User465d" r:id="rId494" minRId="3114" maxRId="3124">
    <sheetIdMap count="1">
      <sheetId val="1"/>
    </sheetIdMap>
  </header>
  <header guid="{E2B9E00E-8CBE-400C-A84B-FADF5E4196EE}" dateTime="2024-01-12T12:08:31" maxSheetId="2" userName="User465d" r:id="rId495" minRId="3126" maxRId="3137">
    <sheetIdMap count="1">
      <sheetId val="1"/>
    </sheetIdMap>
  </header>
  <header guid="{C28578FB-AFB5-4553-A80E-4660F6BF1051}" dateTime="2024-01-12T12:09:29" maxSheetId="2" userName="User465d" r:id="rId496">
    <sheetIdMap count="1">
      <sheetId val="1"/>
    </sheetIdMap>
  </header>
  <header guid="{BFEF445B-EE15-4052-B9C8-C67CC040A2C5}" dateTime="2024-01-12T12:09:57" maxSheetId="2" userName="User465d" r:id="rId497">
    <sheetIdMap count="1">
      <sheetId val="1"/>
    </sheetIdMap>
  </header>
  <header guid="{653A8CA5-8D9B-4845-9C1B-29007E320D16}" dateTime="2024-01-12T12:57:00" maxSheetId="2" userName="User465d" r:id="rId498" minRId="3141" maxRId="3147">
    <sheetIdMap count="1">
      <sheetId val="1"/>
    </sheetIdMap>
  </header>
  <header guid="{04AEDC3E-CEDA-456B-83AD-6D8191ED253C}" dateTime="2024-01-12T13:07:08" maxSheetId="2" userName="User465d" r:id="rId499" minRId="3149" maxRId="3157">
    <sheetIdMap count="1">
      <sheetId val="1"/>
    </sheetIdMap>
  </header>
  <header guid="{E87AA378-AF1A-45A7-84DF-67D9A40EE79F}" dateTime="2024-01-12T13:23:15" maxSheetId="2" userName="User465d" r:id="rId500" minRId="3159" maxRId="3179">
    <sheetIdMap count="1">
      <sheetId val="1"/>
    </sheetIdMap>
  </header>
  <header guid="{8F42857E-CF73-410A-945D-711E88FBFFF2}" dateTime="2024-01-12T13:26:50" maxSheetId="2" userName="User465d" r:id="rId501" minRId="3181" maxRId="3185">
    <sheetIdMap count="1">
      <sheetId val="1"/>
    </sheetIdMap>
  </header>
  <header guid="{C2EBE598-AFBE-4139-9A90-BB751331720F}" dateTime="2024-01-12T14:40:07" maxSheetId="2" userName="User459c" r:id="rId502" minRId="3187" maxRId="3197">
    <sheetIdMap count="1">
      <sheetId val="1"/>
    </sheetIdMap>
  </header>
  <header guid="{D80B36EA-3501-46A6-8F9C-30BA86E1E58A}" dateTime="2024-01-12T14:50:44" maxSheetId="2" userName="User416a" r:id="rId503" minRId="3199" maxRId="3201">
    <sheetIdMap count="1">
      <sheetId val="1"/>
    </sheetIdMap>
  </header>
  <header guid="{ED154C38-36EC-4E29-9045-825C5180D65B}" dateTime="2024-01-12T14:50:29" maxSheetId="2" userName="User459c" r:id="rId504" minRId="3206" maxRId="3223">
    <sheetIdMap count="1">
      <sheetId val="1"/>
    </sheetIdMap>
  </header>
  <header guid="{8FEEF73B-AF22-47B5-997B-3867F6C2A73B}" dateTime="2024-01-12T14:51:43" maxSheetId="2" userName="User459c" r:id="rId505">
    <sheetIdMap count="1">
      <sheetId val="1"/>
    </sheetIdMap>
  </header>
  <header guid="{1DD65752-981B-4CE4-B0B5-908725D2168A}" dateTime="2024-01-12T14:51:52" maxSheetId="2" userName="User459c" r:id="rId506">
    <sheetIdMap count="1">
      <sheetId val="1"/>
    </sheetIdMap>
  </header>
  <header guid="{3A55623F-C266-4E12-A870-1F555883F320}" dateTime="2024-01-12T14:54:44" maxSheetId="2" userName="User416a" r:id="rId507" minRId="3227" maxRId="3228">
    <sheetIdMap count="1">
      <sheetId val="1"/>
    </sheetIdMap>
  </header>
  <header guid="{9D993C54-43B6-40A6-938D-09C9892938BD}" dateTime="2024-01-12T14:56:33" maxSheetId="2" userName="User459c" r:id="rId508" minRId="3233">
    <sheetIdMap count="1">
      <sheetId val="1"/>
    </sheetIdMap>
  </header>
  <header guid="{D4F4619E-8F84-4BDD-B40C-3545A43C523A}" dateTime="2024-01-12T15:00:16" maxSheetId="2" userName="User459c" r:id="rId509" minRId="3235">
    <sheetIdMap count="1">
      <sheetId val="1"/>
    </sheetIdMap>
  </header>
  <header guid="{BCDDFC69-65E3-4617-98AB-DF9A31BC487B}" dateTime="2024-01-12T15:00:37" maxSheetId="2" userName="User459c" r:id="rId510">
    <sheetIdMap count="1">
      <sheetId val="1"/>
    </sheetIdMap>
  </header>
  <header guid="{4122F712-D72D-476F-87C1-7D64D4AC195A}" dateTime="2024-01-12T15:01:49" maxSheetId="2" userName="User459c" r:id="rId511">
    <sheetIdMap count="1">
      <sheetId val="1"/>
    </sheetIdMap>
  </header>
  <header guid="{6E62F614-40B3-40B5-A478-671446E1D61F}" dateTime="2024-01-12T15:03:26" maxSheetId="2" userName="User416a" r:id="rId512">
    <sheetIdMap count="1">
      <sheetId val="1"/>
    </sheetIdMap>
  </header>
  <header guid="{F16DC62B-8D41-4004-8B76-503CD64B2119}" dateTime="2024-01-12T15:11:41" maxSheetId="2" userName="User459c" r:id="rId513" minRId="3243" maxRId="3245">
    <sheetIdMap count="1">
      <sheetId val="1"/>
    </sheetIdMap>
  </header>
  <header guid="{86BC3C60-C22D-4D22-98E4-E01900786DF5}" dateTime="2024-01-12T15:14:47" maxSheetId="2" userName="User459c" r:id="rId514" minRId="3247" maxRId="3248">
    <sheetIdMap count="1">
      <sheetId val="1"/>
    </sheetIdMap>
  </header>
  <header guid="{8FB444B4-A1FF-48BB-8754-97BDE3C17130}" dateTime="2024-01-12T15:15:56" maxSheetId="2" userName="User465d" r:id="rId515" minRId="3250" maxRId="3267">
    <sheetIdMap count="1">
      <sheetId val="1"/>
    </sheetIdMap>
  </header>
  <header guid="{4F1EE9D4-1EBE-4D52-9EB1-F8964DCCDB83}" dateTime="2024-01-12T15:16:21" maxSheetId="2" userName="User465d" r:id="rId516" minRId="3269" maxRId="3272">
    <sheetIdMap count="1">
      <sheetId val="1"/>
    </sheetIdMap>
  </header>
  <header guid="{8DD4208D-A2B4-4418-BC39-D493BD715017}" dateTime="2024-01-12T15:17:33" maxSheetId="2" userName="User465d" r:id="rId517" minRId="3274" maxRId="3275">
    <sheetIdMap count="1">
      <sheetId val="1"/>
    </sheetIdMap>
  </header>
  <header guid="{7F75B522-6DC7-4088-BC1D-7D67AC9117FF}" dateTime="2024-01-12T15:17:47" maxSheetId="2" userName="User465d" r:id="rId518">
    <sheetIdMap count="1">
      <sheetId val="1"/>
    </sheetIdMap>
  </header>
  <header guid="{A8071152-7C8D-4B94-860A-2EB8291C0742}" dateTime="2024-01-12T15:17:13" maxSheetId="2" userName="User459c" r:id="rId519" minRId="3278" maxRId="3279">
    <sheetIdMap count="1">
      <sheetId val="1"/>
    </sheetIdMap>
  </header>
  <header guid="{8A7E600E-5EED-40FD-8868-CE0682A38918}" dateTime="2024-01-12T15:17:46" maxSheetId="2" userName="User459c" r:id="rId520">
    <sheetIdMap count="1">
      <sheetId val="1"/>
    </sheetIdMap>
  </header>
  <header guid="{BA9E6A9D-DF9C-4954-B38F-6F6016022EA4}" dateTime="2024-01-12T15:20:49" maxSheetId="2" userName="User416a" r:id="rId521">
    <sheetIdMap count="1">
      <sheetId val="1"/>
    </sheetIdMap>
  </header>
  <header guid="{0A07B5FB-3037-456B-94BA-F1606B480895}" dateTime="2024-01-12T15:22:16" maxSheetId="2" userName="User416a" r:id="rId522" minRId="3286" maxRId="3287">
    <sheetIdMap count="1">
      <sheetId val="1"/>
    </sheetIdMap>
  </header>
  <header guid="{A1DEAD49-263C-4DA0-BBD3-F33DC950D12B}" dateTime="2024-01-12T15:22:56" maxSheetId="2" userName="User416a" r:id="rId523" minRId="3292" maxRId="3293">
    <sheetIdMap count="1">
      <sheetId val="1"/>
    </sheetIdMap>
  </header>
  <header guid="{D6634A38-7151-42E5-A674-BB34DEFA0523}" dateTime="2024-01-12T15:24:05" maxSheetId="2" userName="User416a" r:id="rId524" minRId="3298" maxRId="3300">
    <sheetIdMap count="1">
      <sheetId val="1"/>
    </sheetIdMap>
  </header>
  <header guid="{19F43916-6EF7-46FC-9574-6CD22934ECE2}" dateTime="2024-01-12T15:25:00" maxSheetId="2" userName="User416a" r:id="rId525">
    <sheetIdMap count="1">
      <sheetId val="1"/>
    </sheetIdMap>
  </header>
  <header guid="{E90CC7FC-F7FF-4B8C-98A5-F0AEDB026523}" dateTime="2024-01-12T15:26:21" maxSheetId="2" userName="User416a" r:id="rId526" minRId="3309" maxRId="3313">
    <sheetIdMap count="1">
      <sheetId val="1"/>
    </sheetIdMap>
  </header>
  <header guid="{2635EB8F-EF34-4C57-A8EB-FE5CAC3CA827}" dateTime="2024-01-12T15:26:40" maxSheetId="2" userName="User465d" r:id="rId527" minRId="3318" maxRId="3346">
    <sheetIdMap count="1">
      <sheetId val="1"/>
    </sheetIdMap>
  </header>
  <header guid="{DC68BC85-8023-423A-81B4-B01879059396}" dateTime="2024-01-12T15:26:50" maxSheetId="2" userName="User416a" r:id="rId528">
    <sheetIdMap count="1">
      <sheetId val="1"/>
    </sheetIdMap>
  </header>
  <header guid="{CC0F10BC-ECE8-4811-B55B-7FF98141399B}" dateTime="2024-01-12T15:44:31" maxSheetId="2" userName="User416a" r:id="rId529">
    <sheetIdMap count="1">
      <sheetId val="1"/>
    </sheetIdMap>
  </header>
  <header guid="{EFEF32F5-B5D1-45EC-9B55-8334884C82D9}" dateTime="2024-01-12T16:07:22" maxSheetId="2" userName="User465d" r:id="rId530" minRId="3356" maxRId="3378">
    <sheetIdMap count="1">
      <sheetId val="1"/>
    </sheetIdMap>
  </header>
  <header guid="{EA63BAF1-D27A-4AFE-AB0F-0AA2CBD0770A}" dateTime="2024-01-12T16:07:51" maxSheetId="2" userName="User465d" r:id="rId531">
    <sheetIdMap count="1">
      <sheetId val="1"/>
    </sheetIdMap>
  </header>
  <header guid="{021567DC-2078-4543-A35E-C0E341CC2842}" dateTime="2024-01-12T16:11:07" maxSheetId="2" userName="User465d" r:id="rId532" minRId="3381" maxRId="3382">
    <sheetIdMap count="1">
      <sheetId val="1"/>
    </sheetIdMap>
  </header>
  <header guid="{F62B7DBF-80A6-40C8-B29F-DCEA0487633E}" dateTime="2024-01-12T16:12:35" maxSheetId="2" userName="User465d" r:id="rId533">
    <sheetIdMap count="1">
      <sheetId val="1"/>
    </sheetIdMap>
  </header>
  <header guid="{D9F41ADD-C057-408B-B64D-C4FABF478372}" dateTime="2024-01-15T11:38:17" maxSheetId="2" userName="User416a" r:id="rId534" minRId="3385" maxRId="3392">
    <sheetIdMap count="1">
      <sheetId val="1"/>
    </sheetIdMap>
  </header>
  <header guid="{C0AC19C8-B214-4963-9DDA-08424491DAA3}" dateTime="2024-01-15T15:26:07" maxSheetId="2" userName="User_569" r:id="rId535" minRId="3397" maxRId="3416">
    <sheetIdMap count="1">
      <sheetId val="1"/>
    </sheetIdMap>
  </header>
  <header guid="{2239EC51-0C84-4EC4-AEE2-67257264069C}" dateTime="2024-01-15T15:34:12" maxSheetId="2" userName="User_569" r:id="rId536" minRId="3418" maxRId="3428">
    <sheetIdMap count="1">
      <sheetId val="1"/>
    </sheetIdMap>
  </header>
  <header guid="{D7DAE76B-D385-4990-8F06-20A09E0082A7}" dateTime="2024-01-15T15:38:46" maxSheetId="2" userName="User_569" r:id="rId537">
    <sheetIdMap count="1">
      <sheetId val="1"/>
    </sheetIdMap>
  </header>
  <header guid="{1CEF34E4-7CA5-4FEE-A9EC-9319EF644516}" dateTime="2024-01-15T15:46:47" maxSheetId="2" userName="User_569" r:id="rId538" minRId="3431" maxRId="3446">
    <sheetIdMap count="1">
      <sheetId val="1"/>
    </sheetIdMap>
  </header>
  <header guid="{F6657CDE-9A83-4FCA-A66D-032F52AF66FF}" dateTime="2024-01-15T15:47:54" maxSheetId="2" userName="User_569" r:id="rId539" minRId="3448" maxRId="3450">
    <sheetIdMap count="1">
      <sheetId val="1"/>
    </sheetIdMap>
  </header>
  <header guid="{88E7BF1C-8533-49E3-97C7-DE146192AEED}" dateTime="2024-01-15T15:49:15" maxSheetId="2" userName="User_569" r:id="rId540" minRId="3452" maxRId="3454">
    <sheetIdMap count="1">
      <sheetId val="1"/>
    </sheetIdMap>
  </header>
  <header guid="{E8BE9DD4-46D5-46CC-B339-7EE84BCBA7B8}" dateTime="2024-01-15T15:50:37" maxSheetId="2" userName="User_569" r:id="rId541">
    <sheetIdMap count="1">
      <sheetId val="1"/>
    </sheetIdMap>
  </header>
  <header guid="{E9C4298E-9657-494C-BD31-58D49D91EFCA}" dateTime="2024-01-15T15:51:12" maxSheetId="2" userName="User_569" r:id="rId542">
    <sheetIdMap count="1">
      <sheetId val="1"/>
    </sheetIdMap>
  </header>
  <header guid="{93662BEE-E44D-4649-B42F-F4A83DF1156F}" dateTime="2024-01-15T16:01:09" maxSheetId="2" userName="User_569" r:id="rId543" minRId="3458" maxRId="3466">
    <sheetIdMap count="1">
      <sheetId val="1"/>
    </sheetIdMap>
  </header>
  <header guid="{3D5F1862-7812-43DE-9C62-E4B362A56997}" dateTime="2024-01-15T16:09:49" maxSheetId="2" userName="User_569" r:id="rId544" minRId="3468" maxRId="3518">
    <sheetIdMap count="1">
      <sheetId val="1"/>
    </sheetIdMap>
  </header>
  <header guid="{D4257011-B61B-417B-AFF2-584F563352AD}" dateTime="2024-01-15T16:12:37" maxSheetId="2" userName="User_569" r:id="rId545">
    <sheetIdMap count="1">
      <sheetId val="1"/>
    </sheetIdMap>
  </header>
  <header guid="{D10E61C6-0D4D-4679-97F5-9008C40727F8}" dateTime="2024-01-15T16:13:01" maxSheetId="2" userName="User_569" r:id="rId546">
    <sheetIdMap count="1">
      <sheetId val="1"/>
    </sheetIdMap>
  </header>
  <header guid="{6CCA8041-114B-456B-9F1C-4372FBA248A4}" dateTime="2024-01-16T14:13:32" maxSheetId="2" userName="User416a" r:id="rId547" minRId="3522" maxRId="3529">
    <sheetIdMap count="1">
      <sheetId val="1"/>
    </sheetIdMap>
  </header>
  <header guid="{C37A606F-6130-4645-9873-AA797C7EC43B}" dateTime="2024-01-16T14:20:07" maxSheetId="2" userName="User416a" r:id="rId548" minRId="3534" maxRId="3540">
    <sheetIdMap count="1">
      <sheetId val="1"/>
    </sheetIdMap>
  </header>
  <header guid="{3DC8264A-6FC0-440C-A2A0-3CDFF0E74F8E}" dateTime="2024-01-16T14:28:36" maxSheetId="2" userName="user457a" r:id="rId549">
    <sheetIdMap count="1">
      <sheetId val="1"/>
    </sheetIdMap>
  </header>
  <header guid="{16335CC4-298F-415F-A563-BE1AF1FDD364}" dateTime="2024-01-16T14:30:07" maxSheetId="2" userName="User416a" r:id="rId550" minRId="3546" maxRId="3547">
    <sheetIdMap count="1">
      <sheetId val="1"/>
    </sheetIdMap>
  </header>
  <header guid="{58AAC1C4-9917-454B-BA2A-3C99D6ACBA7D}" dateTime="2024-01-16T15:27:15" maxSheetId="2" userName="User416a" r:id="rId551">
    <sheetIdMap count="1">
      <sheetId val="1"/>
    </sheetIdMap>
  </header>
  <header guid="{EDD168CD-7DE8-4ADF-9C37-1207C03E8D9E}" dateTime="2024-01-16T15:27:22" maxSheetId="2" userName="User416a" r:id="rId552">
    <sheetIdMap count="1">
      <sheetId val="1"/>
    </sheetIdMap>
  </header>
  <header guid="{A1792085-83DA-4DAA-8812-4533CAFD2FD3}" dateTime="2024-01-16T15:32:08" maxSheetId="2" userName="User416a" r:id="rId553" minRId="3560">
    <sheetIdMap count="1">
      <sheetId val="1"/>
    </sheetIdMap>
  </header>
  <header guid="{AD88ACD6-0214-4583-AE0A-63FCF96EB8AE}" dateTime="2024-01-16T15:34:37" maxSheetId="2" userName="User416a" r:id="rId554" minRId="3565" maxRId="3573">
    <sheetIdMap count="1">
      <sheetId val="1"/>
    </sheetIdMap>
  </header>
  <header guid="{82991D53-F719-4C92-BAD0-0EE98F9C3443}" dateTime="2024-01-16T16:01:44" maxSheetId="2" userName="User416a" r:id="rId555" minRId="3578" maxRId="3581">
    <sheetIdMap count="1">
      <sheetId val="1"/>
    </sheetIdMap>
  </header>
  <header guid="{FC28E30D-3967-4156-83D4-D0AA78D4E02E}" dateTime="2024-01-16T16:06:52" maxSheetId="2" userName="User416a" r:id="rId556" minRId="3586" maxRId="3592">
    <sheetIdMap count="1">
      <sheetId val="1"/>
    </sheetIdMap>
  </header>
  <header guid="{B645B05E-A9EF-478C-A91C-35CC5861386F}" dateTime="2024-01-16T16:09:34" maxSheetId="2" userName="User416a" r:id="rId557">
    <sheetIdMap count="1">
      <sheetId val="1"/>
    </sheetIdMap>
  </header>
  <header guid="{F7EECD73-0FE1-47B0-9E2F-4B33DA0B30C0}" dateTime="2024-01-16T16:48:35" maxSheetId="2" userName="User416a" r:id="rId558">
    <sheetIdMap count="1">
      <sheetId val="1"/>
    </sheetIdMap>
  </header>
  <header guid="{E0410187-6352-4AAF-AB33-97FC9D3976EA}" dateTime="2024-01-17T11:21:57" maxSheetId="2" userName="User416a" r:id="rId559" minRId="3605" maxRId="3608">
    <sheetIdMap count="1">
      <sheetId val="1"/>
    </sheetIdMap>
  </header>
  <header guid="{6E50C7E6-1767-4EB1-8B68-D2CF7CC021D1}" dateTime="2024-01-17T11:55:59" maxSheetId="2" userName="User416a" r:id="rId560" minRId="3613" maxRId="3617">
    <sheetIdMap count="1">
      <sheetId val="1"/>
    </sheetIdMap>
  </header>
  <header guid="{C5E96392-E4B3-4A5E-8CAA-994CD7ECFBD3}" dateTime="2024-01-17T11:56:29" maxSheetId="2" userName="User416a" r:id="rId561">
    <sheetIdMap count="1">
      <sheetId val="1"/>
    </sheetIdMap>
  </header>
  <header guid="{5CCEE822-C934-412D-B86C-F88390F5700B}" dateTime="2024-01-17T11:56:47" maxSheetId="2" userName="User416a" r:id="rId562" minRId="3626" maxRId="3628">
    <sheetIdMap count="1">
      <sheetId val="1"/>
    </sheetIdMap>
  </header>
  <header guid="{D2EE0679-A74A-4C02-BD42-5F35B6A761B8}" dateTime="2024-01-17T11:57:00" maxSheetId="2" userName="User416a" r:id="rId563" minRId="3633">
    <sheetIdMap count="1">
      <sheetId val="1"/>
    </sheetIdMap>
  </header>
  <header guid="{013CBE1E-1192-49EB-A161-F102185BDEC2}" dateTime="2024-01-17T11:57:14" maxSheetId="2" userName="User416a" r:id="rId564">
    <sheetIdMap count="1">
      <sheetId val="1"/>
    </sheetIdMap>
  </header>
  <header guid="{D4D43CD0-0C14-41A5-B504-5492143FD59A}" dateTime="2024-01-17T11:57:41" maxSheetId="2" userName="User416a" r:id="rId565">
    <sheetIdMap count="1">
      <sheetId val="1"/>
    </sheetIdMap>
  </header>
  <header guid="{E49C6E75-432C-4177-BBBA-2FEC3B1C8BBA}" dateTime="2024-01-18T10:54:21" maxSheetId="2" userName="User416a" r:id="rId566">
    <sheetIdMap count="1">
      <sheetId val="1"/>
    </sheetIdMap>
  </header>
  <header guid="{5FCE7179-BFA6-456E-A457-E60B6142C22E}" dateTime="2024-01-18T10:59:32" maxSheetId="2" userName="User416a" r:id="rId567" minRId="3650" maxRId="3652">
    <sheetIdMap count="1">
      <sheetId val="1"/>
    </sheetIdMap>
  </header>
  <header guid="{3FBB8ED9-1C10-4DD6-9EF5-27EE45DA6BE5}" dateTime="2024-01-18T11:16:12" maxSheetId="2" userName="User416a" r:id="rId568">
    <sheetIdMap count="1">
      <sheetId val="1"/>
    </sheetIdMap>
  </header>
  <header guid="{D597F12C-473F-46DE-A4F7-F23B9EB33DD1}" dateTime="2024-01-18T13:51:02" maxSheetId="2" userName="User416a" r:id="rId569">
    <sheetIdMap count="1">
      <sheetId val="1"/>
    </sheetIdMap>
  </header>
  <header guid="{46ACA6C8-292D-459D-B217-9E2E36DBFE10}" dateTime="2024-01-19T15:06:20" maxSheetId="2" userName="User415" r:id="rId570" minRId="3665">
    <sheetIdMap count="1">
      <sheetId val="1"/>
    </sheetIdMap>
  </header>
  <header guid="{8B304B0A-B270-4EBE-A999-444B2D1CE021}" dateTime="2024-01-19T15:16:34" maxSheetId="2" userName="User415" r:id="rId571" minRId="3667">
    <sheetIdMap count="1">
      <sheetId val="1"/>
    </sheetIdMap>
  </header>
  <header guid="{74C2BC49-5337-4BE9-9A0A-BA4F7D136863}" dateTime="2024-01-22T09:37:30" maxSheetId="2" userName="User415" r:id="rId572" minRId="3669">
    <sheetIdMap count="1">
      <sheetId val="1"/>
    </sheetIdMap>
  </header>
  <header guid="{D1DF19E2-EE72-4006-9D8A-A6F2877CAD70}" dateTime="2024-01-22T09:38:30" maxSheetId="2" userName="User415" r:id="rId573" minRId="3671">
    <sheetIdMap count="1">
      <sheetId val="1"/>
    </sheetIdMap>
  </header>
  <header guid="{751371AA-A24C-4A04-9104-EC307F604F39}" dateTime="2024-01-22T09:38:58" maxSheetId="2" userName="User415" r:id="rId574">
    <sheetIdMap count="1">
      <sheetId val="1"/>
    </sheetIdMap>
  </header>
  <header guid="{2D188872-611E-4606-837B-674131B1B815}" dateTime="2024-01-22T09:42:00" maxSheetId="2" userName="User415" r:id="rId575" minRId="3674" maxRId="3677">
    <sheetIdMap count="1">
      <sheetId val="1"/>
    </sheetIdMap>
  </header>
  <header guid="{CD2EDF4D-D3DC-4C5F-9CDC-2AA7DC51EA79}" dateTime="2024-01-22T09:43:22" maxSheetId="2" userName="User415" r:id="rId576" minRId="3679">
    <sheetIdMap count="1">
      <sheetId val="1"/>
    </sheetIdMap>
  </header>
  <header guid="{A7020043-60BA-4501-AE7E-45D32134EAFC}" dateTime="2024-01-22T09:43:36" maxSheetId="2" userName="User459c" r:id="rId577">
    <sheetIdMap count="1">
      <sheetId val="1"/>
    </sheetIdMap>
  </header>
  <header guid="{3AF5FB41-2A98-473E-A98D-6EAEF4373398}" dateTime="2024-01-22T09:44:56" maxSheetId="2" userName="User415" r:id="rId578" minRId="3682">
    <sheetIdMap count="1">
      <sheetId val="1"/>
    </sheetIdMap>
  </header>
  <header guid="{E575DD63-12E6-4FB7-B0FA-D503FC345048}" dateTime="2024-01-22T09:46:45" maxSheetId="2" userName="User415" r:id="rId579" minRId="3684" maxRId="3685">
    <sheetIdMap count="1">
      <sheetId val="1"/>
    </sheetIdMap>
  </header>
  <header guid="{E9E4865B-F270-4BA7-ACF6-E7474024CAE2}" dateTime="2024-01-22T09:48:44" maxSheetId="2" userName="user415c" r:id="rId580" minRId="3687" maxRId="3692">
    <sheetIdMap count="1">
      <sheetId val="1"/>
    </sheetIdMap>
  </header>
  <header guid="{EBF8FB45-8943-454F-B840-FE6BD86C76AE}" dateTime="2024-01-22T09:50:51" maxSheetId="2" userName="User415" r:id="rId581" minRId="3694">
    <sheetIdMap count="1">
      <sheetId val="1"/>
    </sheetIdMap>
  </header>
  <header guid="{744688C6-5F78-4129-9D66-DE8797F33403}" dateTime="2024-01-22T09:51:14" maxSheetId="2" userName="User415" r:id="rId582" minRId="3696" maxRId="3698">
    <sheetIdMap count="1">
      <sheetId val="1"/>
    </sheetIdMap>
  </header>
  <header guid="{A0CDB48F-13E7-4107-A42E-2A996B26054F}" dateTime="2024-01-22T09:51:58" maxSheetId="2" userName="User415" r:id="rId583" minRId="3700" maxRId="3701">
    <sheetIdMap count="1">
      <sheetId val="1"/>
    </sheetIdMap>
  </header>
  <header guid="{8BD611C4-3F42-403E-B4A9-7AFAF96C661A}" dateTime="2024-01-22T09:53:06" maxSheetId="2" userName="user415c" r:id="rId584" minRId="3703" maxRId="3705">
    <sheetIdMap count="1">
      <sheetId val="1"/>
    </sheetIdMap>
  </header>
  <header guid="{2F1A1F8A-E14A-47A4-8248-B4A33A8DCFD1}" dateTime="2024-01-22T09:52:57" maxSheetId="2" userName="User415" r:id="rId585" minRId="3707">
    <sheetIdMap count="1">
      <sheetId val="1"/>
    </sheetIdMap>
  </header>
  <header guid="{CD0D4F10-081E-4F9F-8F06-144BEC6D0E49}" dateTime="2024-01-22T09:54:16" maxSheetId="2" userName="user415c" r:id="rId586" minRId="3709">
    <sheetIdMap count="1">
      <sheetId val="1"/>
    </sheetIdMap>
  </header>
  <header guid="{8B1BBC0F-B4D2-499A-9628-934CA62AEE4C}" dateTime="2024-01-22T09:54:29" maxSheetId="2" userName="user415c" r:id="rId587">
    <sheetIdMap count="1">
      <sheetId val="1"/>
    </sheetIdMap>
  </header>
  <header guid="{00BC45D5-C149-4A2D-A57D-0838FE638F4A}" dateTime="2024-01-22T09:56:14" maxSheetId="2" userName="User415" r:id="rId588" minRId="3712">
    <sheetIdMap count="1">
      <sheetId val="1"/>
    </sheetIdMap>
  </header>
  <header guid="{A4096E85-9A43-41D8-9188-FCD72A87C058}" dateTime="2024-01-22T09:57:57" maxSheetId="2" userName="User415" r:id="rId589" minRId="3714" maxRId="3715">
    <sheetIdMap count="1">
      <sheetId val="1"/>
    </sheetIdMap>
  </header>
  <header guid="{D46B8781-FB66-4DB8-ABB4-79DB038592A8}" dateTime="2024-01-22T09:58:42" maxSheetId="2" userName="User415" r:id="rId590" minRId="3717">
    <sheetIdMap count="1">
      <sheetId val="1"/>
    </sheetIdMap>
  </header>
  <header guid="{B13B4A19-2229-47D3-AED6-6A757D42460A}" dateTime="2024-01-22T09:59:18" maxSheetId="2" userName="User415" r:id="rId591" minRId="3719">
    <sheetIdMap count="1">
      <sheetId val="1"/>
    </sheetIdMap>
  </header>
  <header guid="{1DF9A5A0-3A6F-4DD9-9F23-DAB95991CA4D}" dateTime="2024-01-22T10:01:19" maxSheetId="2" userName="User415" r:id="rId592" minRId="3721" maxRId="3722">
    <sheetIdMap count="1">
      <sheetId val="1"/>
    </sheetIdMap>
  </header>
  <header guid="{5B3197A7-A0E3-4B74-B966-163D2830A2F2}" dateTime="2024-01-22T10:01:46" maxSheetId="2" userName="user415c" r:id="rId593" minRId="3724" maxRId="3725">
    <sheetIdMap count="1">
      <sheetId val="1"/>
    </sheetIdMap>
  </header>
  <header guid="{87F26AA3-C5D6-4541-81B3-C047C2520E7B}" dateTime="2024-01-22T10:03:22" maxSheetId="2" userName="user415c" r:id="rId594" minRId="3727">
    <sheetIdMap count="1">
      <sheetId val="1"/>
    </sheetIdMap>
  </header>
  <header guid="{11112680-E026-42AB-AC8A-5A33776596B6}" dateTime="2024-01-22T10:03:58" maxSheetId="2" userName="User415" r:id="rId595" minRId="3729" maxRId="3730">
    <sheetIdMap count="1">
      <sheetId val="1"/>
    </sheetIdMap>
  </header>
  <header guid="{658EBFFD-8B64-4D45-9CED-B472E152AAC2}" dateTime="2024-01-22T10:07:36" maxSheetId="2" userName="user415c" r:id="rId596" minRId="3732">
    <sheetIdMap count="1">
      <sheetId val="1"/>
    </sheetIdMap>
  </header>
  <header guid="{A494F6A8-9544-4A08-8273-498D9CB2CB8B}" dateTime="2024-01-22T10:07:42" maxSheetId="2" userName="User415" r:id="rId597" minRId="3734">
    <sheetIdMap count="1">
      <sheetId val="1"/>
    </sheetIdMap>
  </header>
  <header guid="{2D03C047-BE08-4A01-9825-ED622CDB90BF}" dateTime="2024-01-22T10:08:30" maxSheetId="2" userName="user415c" r:id="rId598" minRId="3736">
    <sheetIdMap count="1">
      <sheetId val="1"/>
    </sheetIdMap>
  </header>
  <header guid="{1F186C8F-9016-4B96-99DE-717EA14E97EB}" dateTime="2024-01-22T10:08:18" maxSheetId="2" userName="User415" r:id="rId599">
    <sheetIdMap count="1">
      <sheetId val="1"/>
    </sheetIdMap>
  </header>
  <header guid="{335E791F-7587-4178-AF81-91EAC73E211F}" dateTime="2024-01-22T10:08:48" maxSheetId="2" userName="User415" r:id="rId600">
    <sheetIdMap count="1">
      <sheetId val="1"/>
    </sheetIdMap>
  </header>
  <header guid="{764948D9-44CE-4ABB-9CED-23A6E64C253E}" dateTime="2024-01-22T10:11:10" maxSheetId="2" userName="User415" r:id="rId601" minRId="3740" maxRId="3746">
    <sheetIdMap count="1">
      <sheetId val="1"/>
    </sheetIdMap>
  </header>
  <header guid="{67C3316C-ECC1-4201-B21D-6B352757A6C6}" dateTime="2024-01-22T10:13:04" maxSheetId="2" userName="user415c" r:id="rId602" minRId="3748" maxRId="3750">
    <sheetIdMap count="1">
      <sheetId val="1"/>
    </sheetIdMap>
  </header>
  <header guid="{C168A5AC-AEE4-4DD7-815D-53918BFAC0FA}" dateTime="2024-01-22T10:14:31" maxSheetId="2" userName="User415" r:id="rId603" minRId="3752" maxRId="3756">
    <sheetIdMap count="1">
      <sheetId val="1"/>
    </sheetIdMap>
  </header>
  <header guid="{0758AB1D-4E22-456F-B119-6496E4727398}" dateTime="2024-01-22T10:14:58" maxSheetId="2" userName="User415" r:id="rId604" minRId="3758">
    <sheetIdMap count="1">
      <sheetId val="1"/>
    </sheetIdMap>
  </header>
  <header guid="{8BEBCB4D-4422-42C4-9F5E-53298112EFC3}" dateTime="2024-01-22T10:16:49" maxSheetId="2" userName="user415c" r:id="rId605" minRId="3760" maxRId="3762">
    <sheetIdMap count="1">
      <sheetId val="1"/>
    </sheetIdMap>
  </header>
  <header guid="{51AA6DB8-A85C-46AB-9B39-35595F7B41AF}" dateTime="2024-01-22T10:21:04" maxSheetId="2" userName="User415" r:id="rId606" minRId="3764" maxRId="3770">
    <sheetIdMap count="1">
      <sheetId val="1"/>
    </sheetIdMap>
  </header>
  <header guid="{F5902522-BCCE-42A0-BCA0-0B38ECC2B425}" dateTime="2024-01-22T10:22:40" maxSheetId="2" userName="user415c" r:id="rId607" minRId="3772" maxRId="3773">
    <sheetIdMap count="1">
      <sheetId val="1"/>
    </sheetIdMap>
  </header>
  <header guid="{E19E5EFA-E0E4-43BC-ACE9-628D95F3C29E}" dateTime="2024-01-22T10:40:58" maxSheetId="2" userName="User415" r:id="rId608" minRId="3775" maxRId="3783">
    <sheetIdMap count="1">
      <sheetId val="1"/>
    </sheetIdMap>
  </header>
  <header guid="{3746E4CB-A629-4720-ADE8-CAC3775D939A}" dateTime="2024-01-22T10:44:56" maxSheetId="2" userName="User415" r:id="rId609" minRId="3785">
    <sheetIdMap count="1">
      <sheetId val="1"/>
    </sheetIdMap>
  </header>
  <header guid="{8ECCD049-C3DA-49C5-8165-FA1AEFAE3EE1}" dateTime="2024-01-22T10:47:01" maxSheetId="2" userName="User415" r:id="rId610">
    <sheetIdMap count="1">
      <sheetId val="1"/>
    </sheetIdMap>
  </header>
  <header guid="{1FA6952B-CFBE-4317-8042-D64D75852150}" dateTime="2024-01-22T10:50:59" maxSheetId="2" userName="User415" r:id="rId611">
    <sheetIdMap count="1">
      <sheetId val="1"/>
    </sheetIdMap>
  </header>
  <header guid="{638A6122-7B73-4BE8-B6C0-871224A17EC0}" dateTime="2024-01-22T10:53:05" maxSheetId="2" userName="user415c" r:id="rId612" minRId="3789" maxRId="3796">
    <sheetIdMap count="1">
      <sheetId val="1"/>
    </sheetIdMap>
  </header>
  <header guid="{83253D44-C8FB-48FE-80E8-B1B3B76B7184}" dateTime="2024-01-22T10:54:38" maxSheetId="2" userName="user415c" r:id="rId613" minRId="3798" maxRId="3801">
    <sheetIdMap count="1">
      <sheetId val="1"/>
    </sheetIdMap>
  </header>
  <header guid="{31E90A26-04CD-4207-9D11-91AF5CECD9A8}" dateTime="2024-01-22T10:56:47" maxSheetId="2" userName="user415c" r:id="rId614">
    <sheetIdMap count="1">
      <sheetId val="1"/>
    </sheetIdMap>
  </header>
  <header guid="{EA942A4C-59D5-49F1-B071-DFDBC05EB3E0}" dateTime="2024-01-22T10:57:16" maxSheetId="2" userName="user415c" r:id="rId615">
    <sheetIdMap count="1">
      <sheetId val="1"/>
    </sheetIdMap>
  </header>
  <header guid="{11130C66-B19D-4A35-A74A-96B5982D2E18}" dateTime="2024-01-22T11:00:10" maxSheetId="2" userName="user415c" r:id="rId616" minRId="3805" maxRId="3810">
    <sheetIdMap count="1">
      <sheetId val="1"/>
    </sheetIdMap>
  </header>
  <header guid="{79444D75-BD6C-4B3E-8534-97AA26EFA879}" dateTime="2024-01-22T11:01:26" maxSheetId="2" userName="user415c" r:id="rId617">
    <sheetIdMap count="1">
      <sheetId val="1"/>
    </sheetIdMap>
  </header>
  <header guid="{52E7713A-D75A-40E0-B339-CDD0C324E6BB}" dateTime="2024-01-23T15:47:27" maxSheetId="2" userName="User416a" r:id="rId618" minRId="3813" maxRId="3821">
    <sheetIdMap count="1">
      <sheetId val="1"/>
    </sheetIdMap>
  </header>
  <header guid="{03BA9B1A-52D1-411F-9F14-1F05A67396FE}" dateTime="2024-01-23T15:48:21" maxSheetId="2" userName="User416a" r:id="rId619">
    <sheetIdMap count="1">
      <sheetId val="1"/>
    </sheetIdMap>
  </header>
  <header guid="{C94EBF6F-F964-4822-BA5C-2204FED2A946}" dateTime="2024-01-24T12:10:15" maxSheetId="2" userName="User416a" r:id="rId620">
    <sheetIdMap count="1">
      <sheetId val="1"/>
    </sheetIdMap>
  </header>
  <header guid="{B8B81A1E-6CED-47BD-8A49-4C4E80E19507}" dateTime="2024-01-24T12:10:47" maxSheetId="2" userName="User416a" r:id="rId621">
    <sheetIdMap count="1">
      <sheetId val="1"/>
    </sheetIdMap>
  </header>
  <header guid="{BB0793D4-E6AD-4BFC-BB78-AF5CA348275D}" dateTime="2024-01-24T14:42:41" maxSheetId="2" userName="User416a" r:id="rId622">
    <sheetIdMap count="1">
      <sheetId val="1"/>
    </sheetIdMap>
  </header>
  <header guid="{A2C5C5C8-1B10-4903-862A-121EFB721D89}" dateTime="2024-01-24T15:18:35" maxSheetId="2" userName="User416a" r:id="rId623" minRId="3842" maxRId="3849">
    <sheetIdMap count="1">
      <sheetId val="1"/>
    </sheetIdMap>
  </header>
  <header guid="{DA47A595-4A81-486E-AED3-2B1C43CD0ADA}" dateTime="2024-01-24T15:37:56" maxSheetId="2" userName="User416a" r:id="rId624">
    <sheetIdMap count="1">
      <sheetId val="1"/>
    </sheetIdMap>
  </header>
  <header guid="{8017C146-A04E-4467-BDA0-0BEDBB38D8C8}" dateTime="2024-01-25T11:04:56" maxSheetId="2" userName="User416a" r:id="rId625" minRId="3858" maxRId="3860">
    <sheetIdMap count="1">
      <sheetId val="1"/>
    </sheetIdMap>
  </header>
  <header guid="{10828DAC-06C9-4FB3-99CC-536AC2A81231}" dateTime="2024-01-25T11:08:15" maxSheetId="2" userName="User416a" r:id="rId626" minRId="3865" maxRId="3866">
    <sheetIdMap count="1">
      <sheetId val="1"/>
    </sheetIdMap>
  </header>
  <header guid="{D45E3D9F-97E0-4021-B038-804899D04067}" dateTime="2024-01-25T11:11:29" maxSheetId="2" userName="User416a" r:id="rId627">
    <sheetIdMap count="1">
      <sheetId val="1"/>
    </sheetIdMap>
  </header>
  <header guid="{5A418059-9A0F-40F7-B3E6-DD5C8870E7F2}" dateTime="2024-01-25T11:12:36" maxSheetId="2" userName="User416a" r:id="rId628" minRId="3875" maxRId="3880">
    <sheetIdMap count="1">
      <sheetId val="1"/>
    </sheetIdMap>
  </header>
  <header guid="{0CB3D818-68F6-4490-B65D-36C9ABFFADDA}" dateTime="2024-01-25T11:18:26" maxSheetId="2" userName="User416a" r:id="rId629" minRId="3885" maxRId="3891">
    <sheetIdMap count="1">
      <sheetId val="1"/>
    </sheetIdMap>
  </header>
  <header guid="{EE536B35-9DB4-45B1-ACE3-541FFA1AA651}" dateTime="2024-01-25T11:38:39" maxSheetId="2" userName="User416a" r:id="rId630" minRId="3896" maxRId="3899">
    <sheetIdMap count="1">
      <sheetId val="1"/>
    </sheetIdMap>
  </header>
  <header guid="{391392CC-4E8D-40A3-A3F0-3D045CF5DEEF}" dateTime="2024-01-25T11:39:52" maxSheetId="2" userName="User416a" r:id="rId631" minRId="3904" maxRId="3906">
    <sheetIdMap count="1">
      <sheetId val="1"/>
    </sheetIdMap>
  </header>
  <header guid="{A2A9CA8B-6341-4897-933A-AC6F189CD7AD}" dateTime="2024-01-25T11:40:34" maxSheetId="2" userName="User416a" r:id="rId632" minRId="3911">
    <sheetIdMap count="1">
      <sheetId val="1"/>
    </sheetIdMap>
  </header>
  <header guid="{5F127A43-863E-44C0-8449-E0E0417422A4}" dateTime="2024-01-29T14:34:30" maxSheetId="2" userName="user457a" r:id="rId633" minRId="3916" maxRId="3918">
    <sheetIdMap count="1">
      <sheetId val="1"/>
    </sheetIdMap>
  </header>
  <header guid="{26E2719A-FE49-4761-A1D7-0BA3B0ECDF3B}" dateTime="2024-01-29T15:03:06" maxSheetId="2" userName="user457a" r:id="rId634" minRId="3920" maxRId="4475">
    <sheetIdMap count="1">
      <sheetId val="1"/>
    </sheetIdMap>
  </header>
  <header guid="{75047459-3031-4E80-A647-843B6D443BE4}" dateTime="2024-01-29T15:27:08" maxSheetId="2" userName="user457a" r:id="rId635">
    <sheetIdMap count="1">
      <sheetId val="1"/>
    </sheetIdMap>
  </header>
  <header guid="{1AC8659C-E6E7-4E02-A407-C841CD9A1BE0}" dateTime="2024-01-29T15:29:51" maxSheetId="2" userName="user457a" r:id="rId636" minRId="4478">
    <sheetIdMap count="1">
      <sheetId val="1"/>
    </sheetIdMap>
  </header>
  <header guid="{52EDBD9A-15E8-4601-BDAA-E7A70FB47255}" dateTime="2024-01-29T15:30:49" maxSheetId="2" userName="user457a" r:id="rId637">
    <sheetIdMap count="1">
      <sheetId val="1"/>
    </sheetIdMap>
  </header>
  <header guid="{50B7F094-9825-4CF8-BF71-689E09AA5DBC}" dateTime="2024-01-29T15:41:42" maxSheetId="2" userName="user457a" r:id="rId638">
    <sheetIdMap count="1">
      <sheetId val="1"/>
    </sheetIdMap>
  </header>
  <header guid="{ACFEC205-B0FC-4DCA-8142-E3306D8693E9}" dateTime="2024-01-29T15:45:25" maxSheetId="2" userName="user457a" r:id="rId639">
    <sheetIdMap count="1">
      <sheetId val="1"/>
    </sheetIdMap>
  </header>
  <header guid="{6B9CC671-8A63-434B-9FA5-C4FD148DFF68}" dateTime="2024-01-29T15:48:06" maxSheetId="2" userName="user457a" r:id="rId640">
    <sheetIdMap count="1">
      <sheetId val="1"/>
    </sheetIdMap>
  </header>
  <header guid="{D8EAFF63-3802-466B-99FD-9681CE8689E7}" dateTime="2024-01-29T16:10:02" maxSheetId="2" userName="user457a" r:id="rId641">
    <sheetIdMap count="1">
      <sheetId val="1"/>
    </sheetIdMap>
  </header>
  <header guid="{3B830EF7-2B13-41A4-81FC-DB1CADA4DDC3}" dateTime="2024-01-29T16:10:40" maxSheetId="2" userName="user457a" r:id="rId642">
    <sheetIdMap count="1">
      <sheetId val="1"/>
    </sheetIdMap>
  </header>
  <header guid="{3BC6100C-02D6-48EF-83C8-EFDE6CEB540B}" dateTime="2024-02-05T16:36:21" maxSheetId="2" userName="User416a" r:id="rId643" minRId="4486">
    <sheetIdMap count="1">
      <sheetId val="1"/>
    </sheetIdMap>
  </header>
  <header guid="{3526A114-CB45-4AB1-BF7D-0CD584608900}" dateTime="2024-02-05T16:36:48" maxSheetId="2" userName="User416a" r:id="rId644">
    <sheetIdMap count="1">
      <sheetId val="1"/>
    </sheetIdMap>
  </header>
  <header guid="{C161F608-3C2D-4E2A-B720-0EA86C632FAF}" dateTime="2024-02-07T13:30:49" maxSheetId="2" userName="User416a" r:id="rId645" minRId="4495">
    <sheetIdMap count="1">
      <sheetId val="1"/>
    </sheetIdMap>
  </header>
  <header guid="{6439F3C4-03FA-4345-ACCB-979292AA379F}" dateTime="2024-02-07T15:14:08" maxSheetId="2" userName="user457a" r:id="rId646" minRId="4500">
    <sheetIdMap count="1">
      <sheetId val="1"/>
    </sheetIdMap>
  </header>
  <header guid="{ECC85A7A-994C-449E-84DF-8D56AACB04F7}" dateTime="2024-02-07T15:15:39" maxSheetId="2" userName="user457a" r:id="rId647">
    <sheetIdMap count="1">
      <sheetId val="1"/>
    </sheetIdMap>
  </header>
  <header guid="{ACC26A98-6FAE-438B-984B-22F9C38342E5}" dateTime="2024-02-07T15:38:29" maxSheetId="2" userName="User415" r:id="rId648" minRId="4503" maxRId="4504">
    <sheetIdMap count="1">
      <sheetId val="1"/>
    </sheetIdMap>
  </header>
  <header guid="{E6AC9EED-F64C-468F-8F9C-7581B3D7D542}" dateTime="2024-02-07T15:39:31" maxSheetId="2" userName="User415" r:id="rId649">
    <sheetIdMap count="1">
      <sheetId val="1"/>
    </sheetIdMap>
  </header>
  <header guid="{CB2D1F9E-D686-444D-ACB3-BFDEC0D31943}" dateTime="2024-02-07T15:41:33" maxSheetId="2" userName="user457a" r:id="rId650">
    <sheetIdMap count="1">
      <sheetId val="1"/>
    </sheetIdMap>
  </header>
  <header guid="{406E192C-3F2D-4EDE-A490-C3BB3A9168A6}" dateTime="2024-04-12T12:28:11" maxSheetId="2" userName="User416a" r:id="rId651">
    <sheetIdMap count="1">
      <sheetId val="1"/>
    </sheetIdMap>
  </header>
  <header guid="{D53D3D59-06EF-4D23-9BE5-B0A77CA0ADFA}" dateTime="2024-04-12T13:11:12" maxSheetId="2" userName="User416a" r:id="rId652" minRId="4512" maxRId="4513">
    <sheetIdMap count="1">
      <sheetId val="1"/>
    </sheetIdMap>
  </header>
  <header guid="{4913C8C7-49F4-4F82-9207-5580CF699216}" dateTime="2024-04-12T14:00:18" maxSheetId="2" userName="User416a" r:id="rId653" minRId="4518" maxRId="4521">
    <sheetIdMap count="1">
      <sheetId val="1"/>
    </sheetIdMap>
  </header>
  <header guid="{6E5E2653-E505-43D8-B431-CBFED9A12186}" dateTime="2024-04-12T14:50:15" maxSheetId="2" userName="User465d" r:id="rId654" minRId="4526" maxRId="4538">
    <sheetIdMap count="1">
      <sheetId val="1"/>
    </sheetIdMap>
  </header>
  <header guid="{B3384EC8-07BF-468C-A765-EE27CDDB6F33}" dateTime="2024-04-12T14:55:56" maxSheetId="2" userName="User465d" r:id="rId655" minRId="4540" maxRId="4551">
    <sheetIdMap count="1">
      <sheetId val="1"/>
    </sheetIdMap>
  </header>
  <header guid="{3AE9E725-D958-4B7D-B20B-469483B41835}" dateTime="2024-04-12T14:59:36" maxSheetId="2" userName="User465d" r:id="rId656">
    <sheetIdMap count="1">
      <sheetId val="1"/>
    </sheetIdMap>
  </header>
  <header guid="{69F58B24-356F-47FE-8B91-588DC9D0B37F}" dateTime="2024-04-15T14:13:16" maxSheetId="2" userName="User563c" r:id="rId657" minRId="4554" maxRId="4581">
    <sheetIdMap count="1">
      <sheetId val="1"/>
    </sheetIdMap>
  </header>
  <header guid="{F4097270-4921-40A4-91B8-937DBCBF6456}" dateTime="2024-04-15T15:39:50" maxSheetId="2" userName="user465a" r:id="rId658" minRId="4583" maxRId="4634">
    <sheetIdMap count="1">
      <sheetId val="1"/>
    </sheetIdMap>
  </header>
  <header guid="{46FB9CDE-1E0B-4386-B841-600D6B599046}" dateTime="2024-04-15T15:40:35" maxSheetId="2" userName="user465a" r:id="rId659">
    <sheetIdMap count="1">
      <sheetId val="1"/>
    </sheetIdMap>
  </header>
  <header guid="{97FBFF4E-21FF-4333-AE7D-A69FCB6C130E}" dateTime="2024-04-17T12:02:05" maxSheetId="2" userName="User415" r:id="rId660" minRId="4637">
    <sheetIdMap count="1">
      <sheetId val="1"/>
    </sheetIdMap>
  </header>
  <header guid="{9B12E409-A79A-4C5A-8E5B-C9B771D94B27}" dateTime="2024-04-17T12:02:29" maxSheetId="2" userName="User415" r:id="rId661" minRId="4639">
    <sheetIdMap count="1">
      <sheetId val="1"/>
    </sheetIdMap>
  </header>
  <header guid="{4CE81C8B-736E-499F-932E-53F2088AF0DA}" dateTime="2024-04-17T12:03:59" maxSheetId="2" userName="User415" r:id="rId662" minRId="4641" maxRId="4645">
    <sheetIdMap count="1">
      <sheetId val="1"/>
    </sheetIdMap>
  </header>
  <header guid="{468CB910-65FD-4B1B-92D6-370C8C87DFC7}" dateTime="2024-04-17T12:06:06" maxSheetId="2" userName="user415c" r:id="rId663" minRId="4647" maxRId="4649">
    <sheetIdMap count="1">
      <sheetId val="1"/>
    </sheetIdMap>
  </header>
  <header guid="{08EBA63E-AEDE-4DB5-BA39-395A619A12D8}" dateTime="2024-04-17T12:12:00" maxSheetId="2" userName="user415c" r:id="rId664" minRId="4650" maxRId="4652">
    <sheetIdMap count="1">
      <sheetId val="1"/>
    </sheetIdMap>
  </header>
  <header guid="{C5AF8448-EB90-4ADF-ABD3-87E5BFAE9139}" dateTime="2024-04-17T12:12:14" maxSheetId="2" userName="user415c" r:id="rId665">
    <sheetIdMap count="1">
      <sheetId val="1"/>
    </sheetIdMap>
  </header>
  <header guid="{21EF5524-BE3F-4F5D-B3DC-D3F04A890B19}" dateTime="2024-04-17T12:12:34" maxSheetId="2" userName="User415" r:id="rId666" minRId="4653" maxRId="4657">
    <sheetIdMap count="1">
      <sheetId val="1"/>
    </sheetIdMap>
  </header>
  <header guid="{4B56FE40-75E2-44FC-9DCA-0476F1C864DC}" dateTime="2024-04-17T12:18:32" maxSheetId="2" userName="user415c" r:id="rId667" minRId="4659" maxRId="4661">
    <sheetIdMap count="1">
      <sheetId val="1"/>
    </sheetIdMap>
  </header>
  <header guid="{EF682C03-CEC3-4D0B-B091-7D4B15AD81A6}" dateTime="2024-04-17T12:19:24" maxSheetId="2" userName="user415c" r:id="rId668">
    <sheetIdMap count="1">
      <sheetId val="1"/>
    </sheetIdMap>
  </header>
  <header guid="{AD3CD879-59FC-4997-B8C8-46EB6EF8BA34}" dateTime="2024-04-17T12:46:31" maxSheetId="2" userName="user415c" r:id="rId669" minRId="4662" maxRId="4664">
    <sheetIdMap count="1">
      <sheetId val="1"/>
    </sheetIdMap>
  </header>
  <header guid="{AE67BBB6-7E51-4DE6-A6B0-C3F5AE09EDEA}" dateTime="2024-04-17T12:56:31" maxSheetId="2" userName="user415c" r:id="rId670" minRId="4665" maxRId="4674">
    <sheetIdMap count="1">
      <sheetId val="1"/>
    </sheetIdMap>
  </header>
  <header guid="{3B05E255-D71A-41BF-9C6B-7C5CA8147C86}" dateTime="2024-04-17T12:57:21" maxSheetId="2" userName="user415c" r:id="rId671" minRId="4675" maxRId="4676">
    <sheetIdMap count="1">
      <sheetId val="1"/>
    </sheetIdMap>
  </header>
  <header guid="{EBD65C40-E945-4B88-B58C-B0D3DC7460DE}" dateTime="2024-04-17T12:58:22" maxSheetId="2" userName="user415c" r:id="rId672">
    <sheetIdMap count="1">
      <sheetId val="1"/>
    </sheetIdMap>
  </header>
  <header guid="{C76DED99-4D5F-4DFA-9AB4-B18B4FB688F7}" dateTime="2024-04-17T13:50:31" maxSheetId="2" userName="User_569" r:id="rId673" minRId="4677" maxRId="4702">
    <sheetIdMap count="1">
      <sheetId val="1"/>
    </sheetIdMap>
  </header>
  <header guid="{120BA578-D77D-4EB8-8794-C7B68B9CF996}" dateTime="2024-04-17T14:18:15" maxSheetId="2" userName="User_569" r:id="rId674" minRId="4704" maxRId="4739">
    <sheetIdMap count="1">
      <sheetId val="1"/>
    </sheetIdMap>
  </header>
  <header guid="{8A7DF8F8-D779-46C5-85A5-ECFCF2953868}" dateTime="2024-04-17T14:26:44" maxSheetId="2" userName="User_569" r:id="rId675" minRId="4741" maxRId="4807">
    <sheetIdMap count="1">
      <sheetId val="1"/>
    </sheetIdMap>
  </header>
  <header guid="{B95BE479-288F-4B4A-9F20-F522AD96C1A5}" dateTime="2024-04-17T14:26:50" maxSheetId="2" userName="User_569" r:id="rId676">
    <sheetIdMap count="1">
      <sheetId val="1"/>
    </sheetIdMap>
  </header>
  <header guid="{D4962796-FAE4-4FBB-BA84-DA9EB4ED1105}" dateTime="2024-04-17T15:22:00" maxSheetId="2" userName="user457a" r:id="rId677" minRId="4810" maxRId="5301">
    <sheetIdMap count="1">
      <sheetId val="1"/>
    </sheetIdMap>
  </header>
  <header guid="{7AF233E8-31B5-4519-87BD-1E161E4C3249}" dateTime="2024-04-17T15:34:13" maxSheetId="2" userName="user457a" r:id="rId678" minRId="5304">
    <sheetIdMap count="1">
      <sheetId val="1"/>
    </sheetIdMap>
  </header>
  <header guid="{DF2E66D0-6D8B-428B-9C7F-239A3C73AAA6}" dateTime="2024-04-17T15:53:51" maxSheetId="2" userName="user457a" r:id="rId679" minRId="5307">
    <sheetIdMap count="1">
      <sheetId val="1"/>
    </sheetIdMap>
  </header>
  <header guid="{3892EE53-CC4D-43D0-92A8-44D16B47E5B5}" dateTime="2024-04-17T16:06:13" maxSheetId="2" userName="user457a" r:id="rId680" minRId="5310">
    <sheetIdMap count="1">
      <sheetId val="1"/>
    </sheetIdMap>
  </header>
  <header guid="{FAF28514-1207-438F-A094-6571E2CBCD3A}" dateTime="2024-04-17T16:15:11" maxSheetId="2" userName="user457a" r:id="rId681">
    <sheetIdMap count="1">
      <sheetId val="1"/>
    </sheetIdMap>
  </header>
  <header guid="{994163AC-AC1F-4CB9-837D-460E449E85E3}" dateTime="2024-04-17T16:59:16" maxSheetId="2" userName="User415" r:id="rId682">
    <sheetIdMap count="1">
      <sheetId val="1"/>
    </sheetIdMap>
  </header>
  <header guid="{F9EBB233-C3DB-43BC-AB8B-9D786C18538E}" dateTime="2024-04-22T10:51:27" maxSheetId="2" userName="User416a" r:id="rId683" minRId="5316" maxRId="5322">
    <sheetIdMap count="1">
      <sheetId val="1"/>
    </sheetIdMap>
  </header>
  <header guid="{2AAB5040-D6AE-48F1-BAC3-63D572BA4ADD}" dateTime="2024-04-22T10:52:30" maxSheetId="2" userName="User416a" r:id="rId684">
    <sheetIdMap count="1">
      <sheetId val="1"/>
    </sheetIdMap>
  </header>
  <header guid="{F4CB9995-7051-4F5D-BBA1-37BDF911A180}" dateTime="2024-04-22T15:52:37" maxSheetId="2" userName="User416a" r:id="rId685">
    <sheetIdMap count="1">
      <sheetId val="1"/>
    </sheetIdMap>
  </header>
  <header guid="{C5C550C0-C123-46BB-85E9-71A186EEBE0A}" dateTime="2024-04-22T16:35:52" maxSheetId="2" userName="User416a" r:id="rId686">
    <sheetIdMap count="1">
      <sheetId val="1"/>
    </sheetIdMap>
  </header>
  <header guid="{7B90A15B-A7D0-4142-AEB7-8CA67B0B3282}" dateTime="2024-04-22T16:38:29" maxSheetId="2" userName="User416a" r:id="rId687" minRId="5339" maxRId="5347">
    <sheetIdMap count="1">
      <sheetId val="1"/>
    </sheetIdMap>
  </header>
  <header guid="{097D70C5-8381-43A5-AF15-229BC28AD905}" dateTime="2024-04-22T16:39:09" maxSheetId="2" userName="User416a" r:id="rId688" minRId="5352" maxRId="5370">
    <sheetIdMap count="1">
      <sheetId val="1"/>
    </sheetIdMap>
  </header>
  <header guid="{5C2A57C0-229F-4DEA-92D4-BA7E1F354A4F}" dateTime="2024-04-22T16:39:12" maxSheetId="2" userName="User416a" r:id="rId689">
    <sheetIdMap count="1">
      <sheetId val="1"/>
    </sheetIdMap>
  </header>
  <header guid="{D1775691-CD4E-4131-B65C-D90945900649}" dateTime="2024-04-22T16:40:13" maxSheetId="2" userName="User416a" r:id="rId690" minRId="5379" maxRId="5391">
    <sheetIdMap count="1">
      <sheetId val="1"/>
    </sheetIdMap>
  </header>
  <header guid="{F581B879-E080-49EA-A3BB-B29E00BD6241}" dateTime="2024-04-23T09:36:48" maxSheetId="2" userName="User416a" r:id="rId691" minRId="5396" maxRId="5399">
    <sheetIdMap count="1">
      <sheetId val="1"/>
    </sheetIdMap>
  </header>
  <header guid="{5D48E9D3-A901-4F8D-8AFF-AC0F90295F0F}" dateTime="2024-04-23T09:48:35" maxSheetId="2" userName="User416a" r:id="rId692" minRId="5404" maxRId="5414">
    <sheetIdMap count="1">
      <sheetId val="1"/>
    </sheetIdMap>
  </header>
  <header guid="{09E7D162-E699-4B59-99B6-CF12A258B107}" dateTime="2024-04-23T09:56:26" maxSheetId="2" userName="User416a" r:id="rId693" minRId="5419" maxRId="5422">
    <sheetIdMap count="1">
      <sheetId val="1"/>
    </sheetIdMap>
  </header>
  <header guid="{31C5436A-F0E2-4212-B14B-CF5D57540E6B}" dateTime="2024-04-23T09:56:40" maxSheetId="2" userName="User416a" r:id="rId694">
    <sheetIdMap count="1">
      <sheetId val="1"/>
    </sheetIdMap>
  </header>
  <header guid="{5E77298B-3C48-4A85-A5C6-FD5A3E22A96B}" dateTime="2024-04-23T09:56:57" maxSheetId="2" userName="User416a" r:id="rId695">
    <sheetIdMap count="1">
      <sheetId val="1"/>
    </sheetIdMap>
  </header>
  <header guid="{88922B55-B78B-4382-9F31-AC5F0B6E9E16}" dateTime="2024-04-23T09:57:30" maxSheetId="2" userName="User416a" r:id="rId696">
    <sheetIdMap count="1">
      <sheetId val="1"/>
    </sheetIdMap>
  </header>
  <header guid="{71AD5A88-3163-4360-BBC1-9232124888AC}" dateTime="2024-04-23T09:58:14" maxSheetId="2" userName="User416a" r:id="rId697">
    <sheetIdMap count="1">
      <sheetId val="1"/>
    </sheetIdMap>
  </header>
  <header guid="{7B6D201C-0F33-4C88-A9F6-58E66F1FB6D5}" dateTime="2024-04-23T10:38:48" maxSheetId="2" userName="User416a" r:id="rId698" minRId="5443" maxRId="5463">
    <sheetIdMap count="1">
      <sheetId val="1"/>
    </sheetIdMap>
  </header>
  <header guid="{884B91C2-CDDB-481A-ABA0-2017C27E93E7}" dateTime="2024-04-23T10:39:05" maxSheetId="2" userName="User416a" r:id="rId699">
    <sheetIdMap count="1">
      <sheetId val="1"/>
    </sheetIdMap>
  </header>
  <header guid="{BE787BD8-54EA-41C1-BF01-7715C4DB4F96}" dateTime="2024-04-23T10:40:08" maxSheetId="2" userName="User416a" r:id="rId700" minRId="5472" maxRId="5493">
    <sheetIdMap count="1">
      <sheetId val="1"/>
    </sheetIdMap>
  </header>
  <header guid="{488ADD85-0FD5-4EE6-BD40-2BAB26D41A5E}" dateTime="2024-04-23T10:41:12" maxSheetId="2" userName="User416a" r:id="rId701" minRId="5498" maxRId="5515">
    <sheetIdMap count="1">
      <sheetId val="1"/>
    </sheetIdMap>
  </header>
  <header guid="{31707990-5D51-4DBD-8516-AF894AD8BD43}" dateTime="2024-04-23T10:41:45" maxSheetId="2" userName="User416a" r:id="rId702" minRId="5520" maxRId="5525">
    <sheetIdMap count="1">
      <sheetId val="1"/>
    </sheetIdMap>
  </header>
  <header guid="{20584209-70AB-45EB-85DF-F49AAFB4F305}" dateTime="2024-04-23T10:43:01" maxSheetId="2" userName="User416a" r:id="rId703" minRId="5530">
    <sheetIdMap count="1">
      <sheetId val="1"/>
    </sheetIdMap>
  </header>
  <header guid="{B75AC837-E28C-4817-A060-DB6B45351E36}" dateTime="2024-04-23T10:44:07" maxSheetId="2" userName="User416a" r:id="rId704">
    <sheetIdMap count="1">
      <sheetId val="1"/>
    </sheetIdMap>
  </header>
  <header guid="{08CBBD6A-0D15-45A4-BD7D-DBD6C5ADF70D}" dateTime="2024-04-23T10:46:23" maxSheetId="2" userName="User416a" r:id="rId705" minRId="5539" maxRId="5542">
    <sheetIdMap count="1">
      <sheetId val="1"/>
    </sheetIdMap>
  </header>
  <header guid="{D72C3EA0-E373-47BE-B458-ADEF8A651A74}" dateTime="2024-04-23T10:48:10" maxSheetId="2" userName="User416a" r:id="rId706" minRId="5547" maxRId="5556">
    <sheetIdMap count="1">
      <sheetId val="1"/>
    </sheetIdMap>
  </header>
  <header guid="{9245CFB4-0946-44A4-B623-76793F26FC27}" dateTime="2024-04-23T10:51:07" maxSheetId="2" userName="User416a" r:id="rId707" minRId="5561" maxRId="5578">
    <sheetIdMap count="1">
      <sheetId val="1"/>
    </sheetIdMap>
  </header>
  <header guid="{E4F1B15A-6F5B-4C9D-BE5B-59D225A9EFB9}" dateTime="2024-04-23T10:52:18" maxSheetId="2" userName="User416a" r:id="rId708" minRId="5583" maxRId="5585">
    <sheetIdMap count="1">
      <sheetId val="1"/>
    </sheetIdMap>
  </header>
  <header guid="{14BAC410-E0D4-4B03-9CFD-E249DBDE8FC0}" dateTime="2024-04-23T11:16:08" maxSheetId="2" userName="User416a" r:id="rId709" minRId="5590" maxRId="5618">
    <sheetIdMap count="1">
      <sheetId val="1"/>
    </sheetIdMap>
  </header>
  <header guid="{A2D8233E-53DB-4F56-A8C0-61CE9CA11F2F}" dateTime="2024-04-23T11:16:55" maxSheetId="2" userName="User416a" r:id="rId710" minRId="5623" maxRId="5629">
    <sheetIdMap count="1">
      <sheetId val="1"/>
    </sheetIdMap>
  </header>
  <header guid="{91885B61-2860-48D7-BA39-E732EC301F80}" dateTime="2024-04-23T11:20:52" maxSheetId="2" userName="User416a" r:id="rId711" minRId="5634" maxRId="5643">
    <sheetIdMap count="1">
      <sheetId val="1"/>
    </sheetIdMap>
  </header>
  <header guid="{2CCE06BE-C4B4-4A21-9975-E9251BDB4A8A}" dateTime="2024-04-23T11:26:19" maxSheetId="2" userName="User416a" r:id="rId712" minRId="5648">
    <sheetIdMap count="1">
      <sheetId val="1"/>
    </sheetIdMap>
  </header>
  <header guid="{DAE555EB-2761-4D61-AA52-548653E0AFE0}" dateTime="2024-04-23T11:26:29" maxSheetId="2" userName="User416a" r:id="rId713">
    <sheetIdMap count="1">
      <sheetId val="1"/>
    </sheetIdMap>
  </header>
  <header guid="{31508793-C909-4032-BB07-48EA8668F6A2}" dateTime="2024-04-23T11:27:11" maxSheetId="2" userName="User416a" r:id="rId714" minRId="5657" maxRId="5658">
    <sheetIdMap count="1">
      <sheetId val="1"/>
    </sheetIdMap>
  </header>
  <header guid="{6336F36F-5EDB-442A-B2DF-03DF8E446D9A}" dateTime="2024-04-23T11:27:27" maxSheetId="2" userName="User416a" r:id="rId715">
    <sheetIdMap count="1">
      <sheetId val="1"/>
    </sheetIdMap>
  </header>
  <header guid="{7682B101-7E53-49A4-9F31-90E45AB7CD65}" dateTime="2024-04-23T11:28:51" maxSheetId="2" userName="User416a" r:id="rId716" minRId="5667" maxRId="5668">
    <sheetIdMap count="1">
      <sheetId val="1"/>
    </sheetIdMap>
  </header>
  <header guid="{1527169E-9275-4534-AAFC-D333E07E6B56}" dateTime="2024-04-23T11:30:04" maxSheetId="2" userName="User416a" r:id="rId717" minRId="5673" maxRId="5708">
    <sheetIdMap count="1">
      <sheetId val="1"/>
    </sheetIdMap>
  </header>
  <header guid="{98456509-BB8F-4159-A3A1-CADDAB887B77}" dateTime="2024-04-23T11:31:38" maxSheetId="2" userName="User416a" r:id="rId718" minRId="5713" maxRId="5725">
    <sheetIdMap count="1">
      <sheetId val="1"/>
    </sheetIdMap>
  </header>
  <header guid="{A22E41B5-3443-4A73-AC62-E7858FF07CC7}" dateTime="2024-04-23T11:33:07" maxSheetId="2" userName="User416a" r:id="rId719" minRId="5730">
    <sheetIdMap count="1">
      <sheetId val="1"/>
    </sheetIdMap>
  </header>
  <header guid="{EAC5AA41-7DFB-4283-B8D9-CC18BB7BC1F3}" dateTime="2024-04-23T11:34:01" maxSheetId="2" userName="User416a" r:id="rId720" minRId="5735" maxRId="5742">
    <sheetIdMap count="1">
      <sheetId val="1"/>
    </sheetIdMap>
  </header>
  <header guid="{7CFAF250-82E4-402D-9306-DBF2BFC191EE}" dateTime="2024-04-23T11:35:28" maxSheetId="2" userName="User416a" r:id="rId721" minRId="5747" maxRId="5756">
    <sheetIdMap count="1">
      <sheetId val="1"/>
    </sheetIdMap>
  </header>
  <header guid="{68A27BE5-0C5E-40B4-8FF5-571B9EEC03F0}" dateTime="2024-04-23T11:35:33" maxSheetId="2" userName="User416a" r:id="rId722">
    <sheetIdMap count="1">
      <sheetId val="1"/>
    </sheetIdMap>
  </header>
  <header guid="{74EBDF30-2902-4AB4-9E9F-214CF8A96B33}" dateTime="2024-04-23T11:35:46" maxSheetId="2" userName="User416a" r:id="rId723">
    <sheetIdMap count="1">
      <sheetId val="1"/>
    </sheetIdMap>
  </header>
  <header guid="{EF62ABD1-C6F7-471D-A226-E7B1F3C2112A}" dateTime="2024-04-23T11:41:33" maxSheetId="2" userName="User416a" r:id="rId724" minRId="5769" maxRId="5771">
    <sheetIdMap count="1">
      <sheetId val="1"/>
    </sheetIdMap>
  </header>
  <header guid="{609ED622-6555-417F-B8A9-21DC54729BBB}" dateTime="2024-04-23T11:41:54" maxSheetId="2" userName="User416a" r:id="rId725" minRId="5776">
    <sheetIdMap count="1">
      <sheetId val="1"/>
    </sheetIdMap>
  </header>
  <header guid="{5E65AC0F-7823-415D-A47B-39470596E6BB}" dateTime="2024-04-23T11:55:23" maxSheetId="2" userName="User416a" r:id="rId726" minRId="5781" maxRId="5793">
    <sheetIdMap count="1">
      <sheetId val="1"/>
    </sheetIdMap>
  </header>
  <header guid="{008C33EF-A3B1-4342-8C0B-2724A97D237B}" dateTime="2024-04-23T11:56:39" maxSheetId="2" userName="User416a" r:id="rId727" minRId="5798" maxRId="5802">
    <sheetIdMap count="1">
      <sheetId val="1"/>
    </sheetIdMap>
  </header>
  <header guid="{A75C19CC-689A-49C5-B4F8-21300F3C4E13}" dateTime="2024-04-23T11:57:17" maxSheetId="2" userName="User416a" r:id="rId728" minRId="5807" maxRId="5816">
    <sheetIdMap count="1">
      <sheetId val="1"/>
    </sheetIdMap>
  </header>
  <header guid="{8077C738-E1AE-43C9-BE19-68925E30AD9B}" dateTime="2024-04-23T11:57:31" maxSheetId="2" userName="User416a" r:id="rId729" minRId="5821">
    <sheetIdMap count="1">
      <sheetId val="1"/>
    </sheetIdMap>
  </header>
  <header guid="{0B9A157C-BD52-416E-83B4-62F2AE10F22C}" dateTime="2024-04-23T12:03:48" maxSheetId="2" userName="User416a" r:id="rId730" minRId="5826" maxRId="5833">
    <sheetIdMap count="1">
      <sheetId val="1"/>
    </sheetIdMap>
  </header>
  <header guid="{8A3D57B4-601D-4B38-9B7E-5F4E02C053FD}" dateTime="2024-04-23T12:04:39" maxSheetId="2" userName="User416a" r:id="rId731" minRId="5838" maxRId="5839">
    <sheetIdMap count="1">
      <sheetId val="1"/>
    </sheetIdMap>
  </header>
  <header guid="{C4AE97CC-9C22-4531-AF57-1481433C3D74}" dateTime="2024-04-23T12:08:06" maxSheetId="2" userName="User416a" r:id="rId732" minRId="5844" maxRId="5858">
    <sheetIdMap count="1">
      <sheetId val="1"/>
    </sheetIdMap>
  </header>
  <header guid="{20A69778-B487-4EDF-81C1-7F12B0904239}" dateTime="2024-04-23T12:08:33" maxSheetId="2" userName="User416a" r:id="rId733" minRId="5863" maxRId="5870">
    <sheetIdMap count="1">
      <sheetId val="1"/>
    </sheetIdMap>
  </header>
  <header guid="{E0995F70-30EE-4050-B5E9-FFEDC6CEEF52}" dateTime="2024-04-23T12:09:24" maxSheetId="2" userName="User416a" r:id="rId734" minRId="5875" maxRId="5882">
    <sheetIdMap count="1">
      <sheetId val="1"/>
    </sheetIdMap>
  </header>
  <header guid="{40419808-99F8-446D-BE18-439ED48C726D}" dateTime="2024-04-23T12:10:32" maxSheetId="2" userName="User416a" r:id="rId735">
    <sheetIdMap count="1">
      <sheetId val="1"/>
    </sheetIdMap>
  </header>
  <header guid="{11D90B25-B481-4965-AC64-74C16B27F325}" dateTime="2024-04-23T13:56:30" maxSheetId="2" userName="User416a" r:id="rId736" minRId="5891" maxRId="5897">
    <sheetIdMap count="1">
      <sheetId val="1"/>
    </sheetIdMap>
  </header>
  <header guid="{F1514DBA-C88F-46E6-95CF-C833EB125E48}" dateTime="2024-04-23T13:56:37" maxSheetId="2" userName="User416a" r:id="rId737">
    <sheetIdMap count="1">
      <sheetId val="1"/>
    </sheetIdMap>
  </header>
  <header guid="{546E0818-C20E-48B3-9861-180FE3F74478}" dateTime="2024-04-23T14:00:31" maxSheetId="2" userName="User416a" r:id="rId738" minRId="5906" maxRId="5908">
    <sheetIdMap count="1">
      <sheetId val="1"/>
    </sheetIdMap>
  </header>
  <header guid="{758C8113-5635-41AB-9A63-246E7A840711}" dateTime="2024-04-23T14:10:13" maxSheetId="2" userName="User416a" r:id="rId739" minRId="5913" maxRId="5918">
    <sheetIdMap count="1">
      <sheetId val="1"/>
    </sheetIdMap>
  </header>
  <header guid="{1BFEC967-BC9A-41D5-BD42-AB96F6E94936}" dateTime="2024-04-23T14:10:54" maxSheetId="2" userName="User416a" r:id="rId740" minRId="5923" maxRId="5926">
    <sheetIdMap count="1">
      <sheetId val="1"/>
    </sheetIdMap>
  </header>
  <header guid="{9DC5E3BC-7FB2-4C9B-8BED-4CA494E3D34E}" dateTime="2024-04-23T14:33:25" maxSheetId="2" userName="User416a" r:id="rId741" minRId="5931" maxRId="5952">
    <sheetIdMap count="1">
      <sheetId val="1"/>
    </sheetIdMap>
  </header>
  <header guid="{6AEB0669-61AA-4F76-9233-535D668E9663}" dateTime="2024-04-23T14:33:30" maxSheetId="2" userName="User416a" r:id="rId742">
    <sheetIdMap count="1">
      <sheetId val="1"/>
    </sheetIdMap>
  </header>
  <header guid="{E278742D-906A-4066-9575-84CF8FDCCCFA}" dateTime="2024-04-23T14:46:32" maxSheetId="2" userName="User416a" r:id="rId743" minRId="5961" maxRId="5965">
    <sheetIdMap count="1">
      <sheetId val="1"/>
    </sheetIdMap>
  </header>
  <header guid="{62F69DD0-2084-4AD2-AA0E-C1A7DE0E99C8}" dateTime="2024-04-23T14:47:17" maxSheetId="2" userName="User416a" r:id="rId744">
    <sheetIdMap count="1">
      <sheetId val="1"/>
    </sheetIdMap>
  </header>
  <header guid="{A5B0DB21-99C0-4145-A277-ABD5ECDCDEEF}" dateTime="2024-04-23T15:34:25" maxSheetId="2" userName="User416a" r:id="rId745" minRId="5974" maxRId="5979">
    <sheetIdMap count="1">
      <sheetId val="1"/>
    </sheetIdMap>
  </header>
  <header guid="{863AF75D-1ABB-46E6-A6F1-09910D9AC336}" dateTime="2024-04-23T15:35:28" maxSheetId="2" userName="User416a" r:id="rId746" minRId="5984" maxRId="5987">
    <sheetIdMap count="1">
      <sheetId val="1"/>
    </sheetIdMap>
  </header>
  <header guid="{65006E5A-297D-489D-AB78-92BFE3FB902E}" dateTime="2024-04-23T15:36:38" maxSheetId="2" userName="User416a" r:id="rId747">
    <sheetIdMap count="1">
      <sheetId val="1"/>
    </sheetIdMap>
  </header>
  <header guid="{636A9D1D-70AD-492D-8ACC-E37F3FA819C2}" dateTime="2024-04-23T15:48:57" maxSheetId="2" userName="User416a" r:id="rId748" minRId="5996" maxRId="6000">
    <sheetIdMap count="1">
      <sheetId val="1"/>
    </sheetIdMap>
  </header>
  <header guid="{90ACE327-06D2-4989-88BF-689D18AA24E9}" dateTime="2024-04-23T15:49:04" maxSheetId="2" userName="User416a" r:id="rId749">
    <sheetIdMap count="1">
      <sheetId val="1"/>
    </sheetIdMap>
  </header>
  <header guid="{E7C59F81-0B97-40DA-B0BF-B1096990465D}" dateTime="2024-04-23T16:00:23" maxSheetId="2" userName="User416a" r:id="rId750" minRId="6009" maxRId="6011">
    <sheetIdMap count="1">
      <sheetId val="1"/>
    </sheetIdMap>
  </header>
  <header guid="{3E043CF5-56F9-4680-885D-4C9CEBEA2C9E}" dateTime="2024-04-23T16:01:13" maxSheetId="2" userName="User416a" r:id="rId751" minRId="6016" maxRId="6022">
    <sheetIdMap count="1">
      <sheetId val="1"/>
    </sheetIdMap>
  </header>
  <header guid="{F9FF1B79-ACCF-4FF1-AA45-368053E5FA43}" dateTime="2024-04-23T16:01:24" maxSheetId="2" userName="User416a" r:id="rId752" minRId="6027" maxRId="6030">
    <sheetIdMap count="1">
      <sheetId val="1"/>
    </sheetIdMap>
  </header>
  <header guid="{D3BEFC6D-75E4-4C17-B3BD-9A95AED7A011}" dateTime="2024-04-23T16:02:44" maxSheetId="2" userName="User416a" r:id="rId753" minRId="6035" maxRId="6036">
    <sheetIdMap count="1">
      <sheetId val="1"/>
    </sheetIdMap>
  </header>
  <header guid="{CE239033-C8B0-4F3D-B614-F6796CB62E02}" dateTime="2024-04-23T16:03:03" maxSheetId="2" userName="User416a" r:id="rId754">
    <sheetIdMap count="1">
      <sheetId val="1"/>
    </sheetIdMap>
  </header>
  <header guid="{62E9790E-3778-408A-8F53-CCD3056F7FD7}" dateTime="2024-04-23T16:37:36" maxSheetId="2" userName="User465d" r:id="rId755" minRId="6045">
    <sheetIdMap count="1">
      <sheetId val="1"/>
    </sheetIdMap>
  </header>
  <header guid="{0C074B43-1136-46E3-AE73-69138D8A6374}" dateTime="2024-04-23T16:41:23" maxSheetId="2" userName="User465d" r:id="rId756" minRId="6047" maxRId="6051">
    <sheetIdMap count="1">
      <sheetId val="1"/>
    </sheetIdMap>
  </header>
  <header guid="{BC8BC7CF-4EA3-48A3-9BAB-96548EA8549C}" dateTime="2024-04-24T09:43:00" maxSheetId="2" userName="User416a" r:id="rId757">
    <sheetIdMap count="1">
      <sheetId val="1"/>
    </sheetIdMap>
  </header>
  <header guid="{88ADCFE9-1632-44FB-9EDC-8D9B27223E03}" dateTime="2024-04-26T10:00:24" maxSheetId="2" userName="User416a" r:id="rId758" minRId="6057" maxRId="6058">
    <sheetIdMap count="1">
      <sheetId val="1"/>
    </sheetIdMap>
  </header>
  <header guid="{BB3CA02A-5781-42BA-9906-DCAE8F5CE408}" dateTime="2024-04-29T15:29:16" maxSheetId="2" userName="User416a" r:id="rId759">
    <sheetIdMap count="1">
      <sheetId val="1"/>
    </sheetIdMap>
  </header>
  <header guid="{E10CE047-D722-46E2-8606-C4A34EB9E6C2}" dateTime="2024-05-07T09:44:27" maxSheetId="2" userName="user416c" r:id="rId760">
    <sheetIdMap count="1">
      <sheetId val="1"/>
    </sheetIdMap>
  </header>
  <header guid="{2F7C37D0-E768-44CD-BC6D-B1B36D6C2B6D}" dateTime="2024-05-07T09:49:42" maxSheetId="2" userName="user416c" r:id="rId761" minRId="6070" maxRId="6091">
    <sheetIdMap count="1">
      <sheetId val="1"/>
    </sheetIdMap>
  </header>
  <header guid="{74FA658A-38FD-4172-9B60-1BA8CF388EDF}" dateTime="2024-05-07T10:35:41" maxSheetId="2" userName="user416c" r:id="rId762" minRId="6095" maxRId="6133">
    <sheetIdMap count="1">
      <sheetId val="1"/>
    </sheetIdMap>
  </header>
  <header guid="{11434E03-1FA0-45B5-BD85-32C2137670CC}" dateTime="2024-05-07T10:42:46" maxSheetId="2" userName="user416c" r:id="rId763">
    <sheetIdMap count="1">
      <sheetId val="1"/>
    </sheetIdMap>
  </header>
  <header guid="{7844E353-21C2-40B8-A22F-0FD702633B71}" dateTime="2024-05-07T10:44:08" maxSheetId="2" userName="user416c" r:id="rId764" minRId="6140" maxRId="6631">
    <sheetIdMap count="1">
      <sheetId val="1"/>
    </sheetIdMap>
  </header>
  <header guid="{6CFC0BC9-CAD3-4430-BAFA-A035586E9F88}" dateTime="2024-05-07T10:51:00" maxSheetId="2" userName="user416c" r:id="rId765" minRId="6635" maxRId="6669">
    <sheetIdMap count="1">
      <sheetId val="1"/>
    </sheetIdMap>
  </header>
  <header guid="{FD6EFB5B-880E-4218-B751-CB9BA0641059}" dateTime="2024-05-07T10:53:51" maxSheetId="2" userName="user416c" r:id="rId766" minRId="6674" maxRId="6690">
    <sheetIdMap count="1">
      <sheetId val="1"/>
    </sheetIdMap>
  </header>
  <header guid="{9CB4649E-A878-4F1E-8408-ED0CC352392A}" dateTime="2024-05-07T10:55:10" maxSheetId="2" userName="user416c" r:id="rId767">
    <sheetIdMap count="1">
      <sheetId val="1"/>
    </sheetIdMap>
  </header>
  <header guid="{A39AA556-D836-4005-8F36-7792ECD83F2C}" dateTime="2024-05-07T11:03:13" maxSheetId="2" userName="user416c" r:id="rId768" minRId="6699" maxRId="6707">
    <sheetIdMap count="1">
      <sheetId val="1"/>
    </sheetIdMap>
  </header>
  <header guid="{F1C1D788-A54F-4419-A0BC-E1C67352E0E9}" dateTime="2024-05-07T11:07:02" maxSheetId="2" userName="user416c" r:id="rId769" minRId="6711" maxRId="6712">
    <sheetIdMap count="1">
      <sheetId val="1"/>
    </sheetIdMap>
  </header>
  <header guid="{B62E78E3-0AFE-4F66-9CC5-B46D28284230}" dateTime="2024-05-17T13:37:45" maxSheetId="2" userName="user416c" r:id="rId770">
    <sheetIdMap count="1">
      <sheetId val="1"/>
    </sheetIdMap>
  </header>
  <header guid="{E61514D0-59CE-47B4-A1CE-EA2764930567}" dateTime="2024-05-20T13:55:38" maxSheetId="2" userName="user" r:id="rId77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fmt sheetId="1" sqref="A1:XFD1048576">
    <dxf>
      <fill>
        <patternFill patternType="none">
          <bgColor auto="1"/>
        </patternFill>
      </fill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>
  <rfmt sheetId="1" sqref="J113" start="0" length="2147483647">
    <dxf>
      <font>
        <b/>
      </font>
    </dxf>
  </rfmt>
  <rfmt sheetId="1" sqref="J113:J114">
    <dxf>
      <numFmt numFmtId="165" formatCode="0.0"/>
    </dxf>
  </rfmt>
  <rfmt sheetId="1" sqref="J120">
    <dxf>
      <numFmt numFmtId="165" formatCode="0.0"/>
    </dxf>
  </rfmt>
  <rfmt sheetId="1" sqref="J136:J137">
    <dxf>
      <numFmt numFmtId="165" formatCode="0.0"/>
    </dxf>
  </rfmt>
  <rcc rId="1033" sId="1" odxf="1" dxf="1">
    <oc r="J164" t="inlineStr">
      <is>
        <t>в 35,2 р.б.</t>
      </is>
    </oc>
    <nc r="J164">
      <f>SUM(H164/G164*100)</f>
    </nc>
    <odxf>
      <numFmt numFmtId="165" formatCode="0.0"/>
    </odxf>
    <ndxf>
      <numFmt numFmtId="168" formatCode="#,##0.0"/>
    </ndxf>
  </rcc>
  <rfmt sheetId="1" sqref="J204" start="0" length="2147483647">
    <dxf>
      <font>
        <b/>
      </font>
    </dxf>
  </rfmt>
  <rfmt sheetId="1" sqref="J210" start="0" length="2147483647">
    <dxf>
      <font>
        <b/>
      </font>
    </dxf>
  </rfmt>
  <rfmt sheetId="1" sqref="J223" start="0" length="2147483647">
    <dxf>
      <font>
        <b/>
      </font>
    </dxf>
  </rfmt>
  <rfmt sheetId="1" sqref="J241" start="0" length="2147483647">
    <dxf>
      <font>
        <b/>
      </font>
    </dxf>
  </rfmt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rc rId="2854" sId="1" ref="A71:XFD71" action="insertRow">
    <undo index="2" exp="area" ref3D="1" dr="$A$233:$XFD$238" dn="Z_CFD58EC5_F475_4F0C_8822_861C497EA100_.wvu.Rows" sId="1"/>
    <undo index="1" exp="area" ref3D="1" dr="$A$228:$XFD$231" dn="Z_CFD58EC5_F475_4F0C_8822_861C497EA100_.wvu.Rows" sId="1"/>
    <undo index="2" exp="area" ref3D="1" dr="$A$97:$XFD$109" dn="Z_CFB0A04F_563D_4D2B_BCD3_ACFCDC70E584_.wvu.Rows" sId="1"/>
    <undo index="1" exp="area" ref3D="1" dr="$A$7:$XFD$95" dn="Z_CFB0A04F_563D_4D2B_BCD3_ACFCDC70E584_.wvu.Rows" sId="1"/>
  </rrc>
  <rcc rId="2855" sId="1">
    <nc r="A71">
      <v>24100000</v>
    </nc>
  </rcc>
  <rrc rId="2856" sId="1" ref="A71:XFD71" action="deleteRow">
    <undo index="2" exp="area" ref3D="1" dr="$A$234:$XFD$239" dn="Z_CFD58EC5_F475_4F0C_8822_861C497EA100_.wvu.Rows" sId="1"/>
    <undo index="1" exp="area" ref3D="1" dr="$A$229:$XFD$232" dn="Z_CFD58EC5_F475_4F0C_8822_861C497EA100_.wvu.Rows" sId="1"/>
    <undo index="2" exp="area" ref3D="1" dr="$A$98:$XFD$110" dn="Z_CFB0A04F_563D_4D2B_BCD3_ACFCDC70E584_.wvu.Rows" sId="1"/>
    <undo index="1" exp="area" ref3D="1" dr="$A$7:$XFD$96" dn="Z_CFB0A04F_563D_4D2B_BCD3_ACFCDC70E584_.wvu.Rows" sId="1"/>
    <rfmt sheetId="1" xfDxf="1" sqref="A71:XFD71" start="0" length="0">
      <dxf>
        <font>
          <sz val="14"/>
        </font>
      </dxf>
    </rfmt>
    <rcc rId="0" sId="1" dxf="1">
      <nc r="A71">
        <v>24100000</v>
      </nc>
      <ndxf>
        <font>
          <sz val="14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71" start="0" length="0">
      <dxf>
        <font>
          <sz val="14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1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1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1" start="0" length="0">
      <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1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2510" sId="1" numFmtId="4">
    <oc r="C30">
      <v>249.98599999999999</v>
    </oc>
    <nc r="C30">
      <v>253.95099999999999</v>
    </nc>
  </rcc>
  <rcc rId="2511" sId="1" numFmtId="4">
    <oc r="D30">
      <v>275.06599999999997</v>
    </oc>
    <nc r="D30">
      <v>575.30399999999997</v>
    </nc>
  </rcc>
  <rcc rId="2512" sId="1" odxf="1" dxf="1">
    <oc r="F30">
      <f>D30/C30*100</f>
    </oc>
    <nc r="F30" t="inlineStr">
      <is>
        <t>в 2.3 р.б.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30:XFD3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fmt sheetId="1" sqref="C286:C292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10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0112.xml><?xml version="1.0" encoding="utf-8"?>
<revisions xmlns="http://schemas.openxmlformats.org/spreadsheetml/2006/main" xmlns:r="http://schemas.openxmlformats.org/officeDocument/2006/relationships">
  <rcc rId="1898" sId="1" numFmtId="4">
    <oc r="D91">
      <v>101120.692</v>
    </oc>
    <nc r="D91">
      <v>206632.79699999999</v>
    </nc>
  </rcc>
  <rcc rId="1899" sId="1" numFmtId="4">
    <oc r="H91">
      <v>1619.5630000000001</v>
    </oc>
    <nc r="H91">
      <v>5519.165</v>
    </nc>
  </rcc>
  <rcc rId="1900" sId="1">
    <oc r="E91">
      <f>SUM(D91-C91)</f>
    </oc>
    <nc r="E91">
      <f>SUM(D91-C91)</f>
    </nc>
  </rcc>
  <rcc rId="1901" sId="1" numFmtId="4">
    <oc r="D93">
      <v>65871.042000000001</v>
    </oc>
    <nc r="D93">
      <v>115805.908</v>
    </nc>
  </rcc>
  <rcc rId="1902" sId="1" numFmtId="4">
    <oc r="D94">
      <v>1793.9770000000001</v>
    </oc>
    <nc r="D94">
      <v>5993.18</v>
    </nc>
  </rcc>
  <rcc rId="1903" sId="1" numFmtId="4">
    <nc r="D95">
      <v>0</v>
    </nc>
  </rcc>
  <rcc rId="1904" sId="1">
    <oc r="D92">
      <f>SUM(D93:D95)</f>
    </oc>
    <nc r="D92">
      <f>SUM(D93:D95)</f>
    </nc>
  </rcc>
  <rfmt sheetId="1" sqref="D91:D95">
    <dxf>
      <fill>
        <patternFill patternType="none">
          <bgColor auto="1"/>
        </patternFill>
      </fill>
    </dxf>
  </rfmt>
  <rcc rId="1905" sId="1" numFmtId="4">
    <oc r="D97">
      <v>152211.53400000001</v>
    </oc>
    <nc r="D97">
      <v>396856.88299999997</v>
    </nc>
  </rcc>
  <rcc rId="1906" sId="1" numFmtId="4">
    <oc r="D98">
      <v>1583.364</v>
    </oc>
    <nc r="D98">
      <v>4247.652</v>
    </nc>
  </rcc>
  <rcc rId="1907" sId="1" numFmtId="4">
    <oc r="D103">
      <v>7729.9350000000004</v>
    </oc>
    <nc r="D103">
      <v>18379.994999999999</v>
    </nc>
  </rcc>
  <rfmt sheetId="1" sqref="D93:D103">
    <dxf>
      <fill>
        <patternFill patternType="none">
          <bgColor auto="1"/>
        </patternFill>
      </fill>
    </dxf>
  </rfmt>
  <rcc rId="1908" sId="1" numFmtId="4">
    <oc r="D106">
      <v>39488.213000000003</v>
    </oc>
    <nc r="D106">
      <v>84924.187999999995</v>
    </nc>
  </rcc>
  <rcc rId="1909" sId="1" numFmtId="4">
    <oc r="D107">
      <v>3480.6930000000002</v>
    </oc>
    <nc r="D107">
      <v>9356.2430000000004</v>
    </nc>
  </rcc>
  <rcc rId="1910" sId="1" numFmtId="4">
    <oc r="D109">
      <v>70.625</v>
    </oc>
    <nc r="D109">
      <v>168.29</v>
    </nc>
  </rcc>
  <rcc rId="1911" sId="1" numFmtId="4">
    <oc r="D108">
      <v>1289.6120000000001</v>
    </oc>
    <nc r="D108">
      <v>2999.422</v>
    </nc>
  </rcc>
  <rcc rId="1912" sId="1" numFmtId="4">
    <oc r="D111">
      <v>6711.8130000000001</v>
    </oc>
    <nc r="D111">
      <v>14344.716</v>
    </nc>
  </rcc>
  <rcc rId="1913" sId="1" numFmtId="4">
    <nc r="D112">
      <v>19.91</v>
    </nc>
  </rcc>
  <rcc rId="1914" sId="1">
    <nc r="E112">
      <f>SUM(D112-C112)</f>
    </nc>
  </rcc>
  <rcc rId="1915" sId="1">
    <nc r="F112">
      <f>SUM(D112/C112*100)</f>
    </nc>
  </rcc>
  <rcc rId="1916" sId="1" numFmtId="4">
    <oc r="D114">
      <v>758.35299999999995</v>
    </oc>
    <nc r="D114">
      <v>1333.6579999999999</v>
    </nc>
  </rcc>
  <rcc rId="1917" sId="1" numFmtId="4">
    <oc r="D115">
      <v>2059.7330000000002</v>
    </oc>
    <nc r="D115">
      <v>4575.9489999999996</v>
    </nc>
  </rcc>
  <rcc rId="1918" sId="1" numFmtId="4">
    <oc r="D116">
      <v>496.79399999999998</v>
    </oc>
    <nc r="D116">
      <v>1380.0809999999999</v>
    </nc>
  </rcc>
  <rcc rId="1919" sId="1" numFmtId="4">
    <nc r="D123">
      <v>292.745</v>
    </nc>
  </rcc>
  <rfmt sheetId="1" sqref="D91:D124">
    <dxf>
      <fill>
        <patternFill patternType="none">
          <bgColor auto="1"/>
        </patternFill>
      </fill>
    </dxf>
  </rfmt>
  <rfmt sheetId="1" sqref="D90">
    <dxf>
      <fill>
        <patternFill patternType="none">
          <bgColor auto="1"/>
        </patternFill>
      </fill>
    </dxf>
  </rfmt>
  <rfmt sheetId="1" sqref="E90" start="0" length="0">
    <dxf>
      <font>
        <b val="0"/>
        <sz val="14"/>
        <name val="Times New Roman"/>
        <scheme val="none"/>
      </font>
    </dxf>
  </rfmt>
  <rcc rId="1920" sId="1">
    <nc r="E123">
      <f>SUM(D123-C123)</f>
    </nc>
  </rcc>
  <rfmt sheetId="1" sqref="E90:E124">
    <dxf>
      <fill>
        <patternFill patternType="none">
          <bgColor auto="1"/>
        </patternFill>
      </fill>
    </dxf>
  </rfmt>
  <rfmt sheetId="1" sqref="E90" start="0" length="0">
    <dxf>
      <font>
        <b/>
        <sz val="14"/>
        <name val="Times New Roman"/>
        <scheme val="none"/>
      </font>
      <fill>
        <patternFill patternType="solid">
          <bgColor rgb="FFFFFF00"/>
        </patternFill>
      </fill>
    </dxf>
  </rfmt>
  <rcc rId="1921" sId="1" odxf="1" dxf="1">
    <oc r="E90">
      <f>E91+E92+E96+E100+E103+E104+E105+E108+E110+E113+E116+E117+E120+E123+E124</f>
    </oc>
    <nc r="E90">
      <f>E91+E92+E96+E100+E103+E104+E105+E108+E110+E113+E116+E117+E120+E123+E124+E109</f>
    </nc>
    <ndxf>
      <fill>
        <patternFill patternType="none">
          <bgColor indexed="65"/>
        </patternFill>
      </fill>
    </ndxf>
  </rcc>
  <rfmt sheetId="1" sqref="F90:F124">
    <dxf>
      <fill>
        <patternFill patternType="none">
          <bgColor auto="1"/>
        </patternFill>
      </fill>
    </dxf>
  </rfmt>
  <rcc rId="1922" sId="1" numFmtId="4">
    <nc r="F123">
      <v>100</v>
    </nc>
  </rcc>
  <rfmt sheetId="1" sqref="C98:F98">
    <dxf>
      <alignment horizontal="center" readingOrder="0"/>
    </dxf>
  </rfmt>
  <rfmt sheetId="1" sqref="C98:F98">
    <dxf>
      <alignment vertical="bottom" readingOrder="0"/>
    </dxf>
  </rfmt>
  <rfmt sheetId="1" sqref="C98:F98">
    <dxf>
      <alignment horizontal="general" readingOrder="0"/>
    </dxf>
  </rfmt>
  <rfmt sheetId="1" sqref="C98:F98">
    <dxf>
      <alignment vertical="center" readingOrder="0"/>
    </dxf>
  </rfmt>
  <rfmt sheetId="1" sqref="D106:D107">
    <dxf>
      <alignment horizontal="center" readingOrder="0"/>
    </dxf>
  </rfmt>
  <rfmt sheetId="1" sqref="D106:D107">
    <dxf>
      <alignment vertical="center" readingOrder="0"/>
    </dxf>
  </rfmt>
  <rfmt sheetId="1" sqref="D106:D107">
    <dxf>
      <alignment horizontal="right" readingOrder="0"/>
    </dxf>
  </rfmt>
  <rcc rId="1923" sId="1" numFmtId="4">
    <oc r="H93">
      <v>25218.321</v>
    </oc>
    <nc r="H93">
      <v>40708.858</v>
    </nc>
  </rcc>
  <rcc rId="1924" sId="1" numFmtId="4">
    <oc r="H94">
      <v>359.16</v>
    </oc>
    <nc r="H94">
      <v>393.99700000000001</v>
    </nc>
  </rcc>
  <rfmt sheetId="1" sqref="H91:H102">
    <dxf>
      <fill>
        <patternFill patternType="none">
          <bgColor auto="1"/>
        </patternFill>
      </fill>
    </dxf>
  </rfmt>
  <rcc rId="1925" sId="1" numFmtId="4">
    <oc r="H103">
      <v>11.242000000000001</v>
    </oc>
    <nc r="H103">
      <v>459.166</v>
    </nc>
  </rcc>
  <rcc rId="1926" sId="1" numFmtId="4">
    <oc r="H106">
      <v>9286.8089999999993</v>
    </oc>
    <nc r="H106">
      <v>15020.028</v>
    </nc>
  </rcc>
  <rcc rId="1927" sId="1" numFmtId="4">
    <oc r="H111">
      <v>5676.8670000000002</v>
    </oc>
    <nc r="H111">
      <v>7836.2629999999999</v>
    </nc>
  </rcc>
  <rcc rId="1928" sId="1" numFmtId="4">
    <oc r="H116">
      <v>1.6</v>
    </oc>
    <nc r="H116">
      <v>5.3949999999999996</v>
    </nc>
  </rcc>
  <rcc rId="1929" sId="1" odxf="1" dxf="1">
    <oc r="H90">
      <f>H91+H92+H96+H100+H103+H104+H105+H108+H110+H113+H116+H117+H120+H123+H124</f>
    </oc>
    <nc r="H90">
      <f>H91+H92+H96+H100+H103+H104+H105+H108+H110+H113+H116+H117+H120+H123+H124+H109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H90:H124">
    <dxf>
      <fill>
        <patternFill patternType="none">
          <bgColor auto="1"/>
        </patternFill>
      </fill>
    </dxf>
  </rfmt>
  <rfmt sheetId="1" sqref="G90:G124">
    <dxf>
      <fill>
        <patternFill patternType="none">
          <bgColor auto="1"/>
        </patternFill>
      </fill>
    </dxf>
  </rfmt>
  <rfmt sheetId="1" sqref="I90:I124">
    <dxf>
      <fill>
        <patternFill patternType="none">
          <bgColor auto="1"/>
        </patternFill>
      </fill>
    </dxf>
  </rfmt>
  <rcc rId="1930" sId="1" numFmtId="4">
    <oc r="G91">
      <v>4789.3360000000002</v>
    </oc>
    <nc r="G91">
      <v>4800.2569999999996</v>
    </nc>
  </rcc>
  <rcc rId="1931" sId="1" numFmtId="4">
    <oc r="G93">
      <v>3609.922</v>
    </oc>
    <nc r="G93">
      <v>3863.9360000000001</v>
    </nc>
  </rcc>
  <rcc rId="1932" sId="1" numFmtId="4">
    <oc r="G94">
      <v>0.75800000000000001</v>
    </oc>
    <nc r="G94">
      <v>0.76300000000000001</v>
    </nc>
  </rcc>
  <rcc rId="1933" sId="1" numFmtId="4">
    <oc r="G95">
      <v>200.941</v>
    </oc>
    <nc r="G95">
      <v>222.21100000000001</v>
    </nc>
  </rcc>
  <rcc rId="1934" sId="1" numFmtId="4">
    <oc r="G103">
      <v>5.8609999999999998</v>
    </oc>
    <nc r="G103">
      <v>5.8650000000000002</v>
    </nc>
  </rcc>
  <rcc rId="1935" sId="1" numFmtId="4">
    <oc r="G106">
      <v>981.40800000000002</v>
    </oc>
    <nc r="G106">
      <v>1579.944</v>
    </nc>
  </rcc>
  <rcc rId="1936" sId="1" numFmtId="4">
    <oc r="G108">
      <v>2.859</v>
    </oc>
    <nc r="G108">
      <v>2.863</v>
    </nc>
  </rcc>
  <rcc rId="1937" sId="1" numFmtId="4">
    <oc r="G111">
      <v>0.54800000000000004</v>
    </oc>
    <nc r="G111">
      <v>1.8779999999999999</v>
    </nc>
  </rcc>
  <rcv guid="{68CBFC64-03A4-4F74-B34E-EE1DB915A668}" action="delete"/>
  <rdn rId="0" localSheetId="1" customView="1" name="Z_68CBFC64_03A4_4F74_B34E_EE1DB915A668_.wvu.Rows" hidden="1" oldHidden="1">
    <formula>общее!$7:$89</formula>
  </rdn>
  <rdn rId="0" localSheetId="1" customView="1" name="Z_68CBFC64_03A4_4F74_B34E_EE1DB915A668_.wvu.FilterData" hidden="1" oldHidden="1">
    <formula>общее!$A$6:$J$291</formula>
    <oldFormula>общее!$A$6:$J$346</oldFormula>
  </rdn>
  <rcv guid="{68CBFC64-03A4-4F74-B34E-EE1DB915A668}" action="add"/>
</revisions>
</file>

<file path=xl/revisions/revisionLog1101121.xml><?xml version="1.0" encoding="utf-8"?>
<revisions xmlns="http://schemas.openxmlformats.org/spreadsheetml/2006/main" xmlns:r="http://schemas.openxmlformats.org/officeDocument/2006/relationships">
  <rcc rId="1841" sId="1" numFmtId="4">
    <oc r="D179">
      <v>8908.9629999999997</v>
    </oc>
    <nc r="D179">
      <v>20020.096000000001</v>
    </nc>
  </rcc>
  <rcc rId="1842" sId="1" numFmtId="4">
    <oc r="D180">
      <v>6563.3280000000004</v>
    </oc>
    <nc r="D180">
      <v>14012.852000000001</v>
    </nc>
  </rcc>
  <rcc rId="1843" sId="1" numFmtId="4">
    <oc r="D182">
      <v>15862.916999999999</v>
    </oc>
    <nc r="D182">
      <v>34304.911</v>
    </nc>
  </rcc>
  <rcc rId="1844" sId="1" numFmtId="4">
    <oc r="D183">
      <f>101.498+12.17+4.998</f>
    </oc>
    <nc r="D183">
      <v>253.4</v>
    </nc>
  </rcc>
  <rcc rId="1845" sId="1" numFmtId="4">
    <oc r="H179">
      <v>186.73699999999999</v>
    </oc>
    <nc r="H179">
      <v>481.096</v>
    </nc>
  </rcc>
  <rcc rId="1846" sId="1" numFmtId="4">
    <oc r="H180">
      <v>99.188999999999993</v>
    </oc>
    <nc r="H180">
      <v>189.90199999999999</v>
    </nc>
  </rcc>
  <rcc rId="1847" sId="1" numFmtId="4">
    <oc r="H182">
      <v>28.265000000000001</v>
    </oc>
    <nc r="H182">
      <v>204.572</v>
    </nc>
  </rcc>
  <rfmt sheetId="1" sqref="A178:J183">
    <dxf>
      <fill>
        <patternFill patternType="none">
          <bgColor auto="1"/>
        </patternFill>
      </fill>
    </dxf>
  </rfmt>
  <rcv guid="{D0621073-25BE-47D7-AC33-51146458D41C}" action="delete"/>
  <rdn rId="0" localSheetId="1" customView="1" name="Z_D0621073_25BE_47D7_AC33_51146458D41C_.wvu.FilterData" hidden="1" oldHidden="1">
    <formula>общее!$A$6:$J$291</formula>
    <oldFormula>общее!$A$6:$J$291</oldFormula>
  </rdn>
  <rcv guid="{D0621073-25BE-47D7-AC33-51146458D41C}" action="add"/>
</revisions>
</file>

<file path=xl/revisions/revisionLog1102.xml><?xml version="1.0" encoding="utf-8"?>
<revisions xmlns="http://schemas.openxmlformats.org/spreadsheetml/2006/main" xmlns:r="http://schemas.openxmlformats.org/officeDocument/2006/relationships">
  <rcc rId="1792" sId="1" numFmtId="4">
    <oc r="C142">
      <v>5368.5050000000001</v>
    </oc>
    <nc r="C142">
      <v>7952.7449999999999</v>
    </nc>
  </rcc>
  <rcc rId="1793" sId="1" numFmtId="4">
    <oc r="C146">
      <v>135.33099999999999</v>
    </oc>
    <nc r="C146">
      <v>267.00599999999997</v>
    </nc>
  </rcc>
  <rcc rId="1794" sId="1" numFmtId="4">
    <oc r="C147">
      <v>136.846</v>
    </oc>
    <nc r="C147">
      <v>221.94200000000001</v>
    </nc>
  </rcc>
  <rcc rId="1795" sId="1" numFmtId="4">
    <oc r="C149">
      <v>8992.75</v>
    </oc>
    <nc r="C149">
      <v>15765.83</v>
    </nc>
  </rcc>
  <rcc rId="1796" sId="1" numFmtId="4">
    <oc r="C150">
      <v>2777.904</v>
    </oc>
    <nc r="C150">
      <v>4153.6750000000002</v>
    </nc>
  </rcc>
  <rcc rId="1797" sId="1" numFmtId="4">
    <oc r="C155">
      <v>855.91</v>
    </oc>
    <nc r="C155">
      <v>1434.81</v>
    </nc>
  </rcc>
  <rcc rId="1798" sId="1" numFmtId="4">
    <oc r="C158">
      <v>530.55499999999995</v>
    </oc>
    <nc r="C158">
      <v>724.45699999999999</v>
    </nc>
  </rcc>
  <rcc rId="1799" sId="1" numFmtId="4">
    <oc r="C162">
      <v>2054.5369999999998</v>
    </oc>
    <nc r="C162">
      <v>3970.134</v>
    </nc>
  </rcc>
  <rcc rId="1800" sId="1" numFmtId="4">
    <oc r="C168">
      <v>2839.36</v>
    </oc>
    <nc r="C168">
      <v>4460.46</v>
    </nc>
  </rcc>
  <rcc rId="1801" sId="1" numFmtId="4">
    <oc r="C169">
      <v>376.77699999999999</v>
    </oc>
    <nc r="C169">
      <v>698.59</v>
    </nc>
  </rcc>
  <rcc rId="1802" sId="1">
    <oc r="C176">
      <f>799.322+2827.673</f>
    </oc>
    <nc r="C176">
      <f>1483.444+5583.053</f>
    </nc>
  </rcc>
  <rcc rId="1803" sId="1" numFmtId="4">
    <oc r="C177">
      <v>451.95299999999997</v>
    </oc>
    <nc r="C177">
      <v>2292.8020000000001</v>
    </nc>
  </rcc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102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03.xml><?xml version="1.0" encoding="utf-8"?>
<revisions xmlns="http://schemas.openxmlformats.org/spreadsheetml/2006/main" xmlns:r="http://schemas.openxmlformats.org/officeDocument/2006/relationships">
  <rfmt sheetId="1" sqref="C90:C124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fmt sheetId="1" sqref="G246:G261">
    <dxf>
      <fill>
        <patternFill>
          <bgColor theme="0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общее!$A$6:$J$305</formula>
    <oldFormula>общее!$A$6:$J$305</oldFormula>
  </rdn>
  <rcv guid="{06B33669-D909-4CD8-806F-33C009B9DF0A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fmt sheetId="1" sqref="A1:XFD1048576">
    <dxf>
      <fill>
        <patternFill>
          <bgColor rgb="FFFFFF00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общее!$A$1:$J$313</formula>
    <oldFormula>общее!$A$1:$J$313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общее!$241:$244,общее!$246:$251</formula>
    <oldFormula>общее!$241:$244,общее!$246:$251</oldFormula>
  </rdn>
  <rdn rId="0" localSheetId="1" customView="1" name="Z_CFD58EC5_F475_4F0C_8822_861C497EA100_.wvu.FilterData" hidden="1" oldHidden="1">
    <formula>общее!$A$6:$J$313</formula>
    <oldFormula>общее!$A$6:$J$313</oldFormula>
  </rdn>
  <rcv guid="{CFD58EC5-F475-4F0C-8822-861C497EA100}" action="add"/>
</revisions>
</file>

<file path=xl/revisions/revisionLog11111.xml><?xml version="1.0" encoding="utf-8"?>
<revisions xmlns="http://schemas.openxmlformats.org/spreadsheetml/2006/main" xmlns:r="http://schemas.openxmlformats.org/officeDocument/2006/relationships">
  <rcc rId="3785" sId="1">
    <oc r="H246">
      <f>H247</f>
    </oc>
    <nc r="H246"/>
  </rcc>
  <rcv guid="{06B33669-D909-4CD8-806F-33C009B9DF0A}" action="delete"/>
  <rdn rId="0" localSheetId="1" customView="1" name="Z_06B33669_D909_4CD8_806F_33C009B9DF0A_.wvu.FilterData" hidden="1" oldHidden="1">
    <formula>общее!$A$6:$J$304</formula>
    <oldFormula>общее!$A$6:$J$304</oldFormula>
  </rdn>
  <rcv guid="{06B33669-D909-4CD8-806F-33C009B9DF0A}" action="add"/>
</revisions>
</file>

<file path=xl/revisions/revisionLog111111.xml><?xml version="1.0" encoding="utf-8"?>
<revisions xmlns="http://schemas.openxmlformats.org/spreadsheetml/2006/main" xmlns:r="http://schemas.openxmlformats.org/officeDocument/2006/relationships">
  <rfmt sheetId="1" sqref="D250">
    <dxf>
      <fill>
        <patternFill>
          <bgColor theme="0"/>
        </patternFill>
      </fill>
    </dxf>
  </rfmt>
  <rcc rId="3729" sId="1">
    <oc r="H250">
      <f>SUM(H251:H257)</f>
    </oc>
    <nc r="H250">
      <f>SUM(H251:H257)</f>
    </nc>
  </rcc>
  <rcc rId="3730" sId="1" numFmtId="4">
    <oc r="H257">
      <v>18.106999999999999</v>
    </oc>
    <nc r="H257">
      <f>H258+H259</f>
    </nc>
  </rcc>
  <rcv guid="{06B33669-D909-4CD8-806F-33C009B9DF0A}" action="delete"/>
  <rdn rId="0" localSheetId="1" customView="1" name="Z_06B33669_D909_4CD8_806F_33C009B9DF0A_.wvu.FilterData" hidden="1" oldHidden="1">
    <formula>общее!$A$6:$J$303</formula>
    <oldFormula>общее!$A$6:$J$303</oldFormula>
  </rdn>
  <rcv guid="{06B33669-D909-4CD8-806F-33C009B9DF0A}" action="add"/>
</revisions>
</file>

<file path=xl/revisions/revisionLog1111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общее!$A$1:$J$303</formula>
    <oldFormula>общее!$A$1:$J$303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общее!$231:$234,общее!$236:$241</formula>
    <oldFormula>общее!$231:$234,общее!$236:$241</oldFormula>
  </rdn>
  <rdn rId="0" localSheetId="1" customView="1" name="Z_CFD58EC5_F475_4F0C_8822_861C497EA100_.wvu.FilterData" hidden="1" oldHidden="1">
    <formula>общее!$A$6:$J$303</formula>
    <oldFormula>общее!$A$6:$J$303</oldFormula>
  </rdn>
  <rcv guid="{CFD58EC5-F475-4F0C-8822-861C497EA100}" action="add"/>
</revisions>
</file>

<file path=xl/revisions/revisionLog11111111.xml><?xml version="1.0" encoding="utf-8"?>
<revisions xmlns="http://schemas.openxmlformats.org/spreadsheetml/2006/main" xmlns:r="http://schemas.openxmlformats.org/officeDocument/2006/relationships">
  <rfmt sheetId="1" sqref="A227:F242">
    <dxf>
      <fill>
        <patternFill>
          <bgColor theme="0"/>
        </patternFill>
      </fill>
    </dxf>
  </rfmt>
  <rfmt sheetId="1" sqref="A259:B259">
    <dxf>
      <fill>
        <patternFill>
          <bgColor theme="0"/>
        </patternFill>
      </fill>
    </dxf>
  </rfmt>
  <rfmt sheetId="1" sqref="A268:J268">
    <dxf>
      <fill>
        <patternFill>
          <bgColor theme="0"/>
        </patternFill>
      </fill>
    </dxf>
  </rfmt>
  <rfmt sheetId="1" sqref="A267:J268">
    <dxf>
      <fill>
        <patternFill>
          <bgColor theme="0"/>
        </patternFill>
      </fill>
    </dxf>
  </rfmt>
  <rcc rId="3187" sId="1" numFmtId="4">
    <nc r="G228">
      <v>3.484</v>
    </nc>
  </rcc>
  <rfmt sheetId="1" sqref="G228">
    <dxf>
      <fill>
        <patternFill>
          <bgColor theme="0"/>
        </patternFill>
      </fill>
    </dxf>
  </rfmt>
  <rcc rId="3188" sId="1" numFmtId="4">
    <oc r="G229">
      <v>1461</v>
    </oc>
    <nc r="G229"/>
  </rcc>
  <rfmt sheetId="1" sqref="G227">
    <dxf>
      <fill>
        <patternFill>
          <bgColor theme="0"/>
        </patternFill>
      </fill>
    </dxf>
  </rfmt>
  <rfmt sheetId="1" sqref="G227:G242">
    <dxf>
      <fill>
        <patternFill>
          <bgColor theme="0"/>
        </patternFill>
      </fill>
    </dxf>
  </rfmt>
  <rcc rId="3189" sId="1" numFmtId="4">
    <oc r="G234">
      <v>1461</v>
    </oc>
    <nc r="G234"/>
  </rcc>
  <rcc rId="3190" sId="1" numFmtId="4">
    <nc r="D241">
      <v>399.95</v>
    </nc>
  </rcc>
  <rfmt sheetId="1" sqref="E241" start="0" length="0">
    <dxf>
      <font>
        <b/>
        <sz val="14"/>
        <name val="Times New Roman"/>
        <scheme val="none"/>
      </font>
      <fill>
        <patternFill>
          <bgColor rgb="FFFFFF00"/>
        </patternFill>
      </fill>
    </dxf>
  </rfmt>
  <rfmt sheetId="1" sqref="E241">
    <dxf>
      <fill>
        <patternFill>
          <bgColor theme="0"/>
        </patternFill>
      </fill>
    </dxf>
  </rfmt>
  <rcc rId="3191" sId="1" odxf="1" dxf="1">
    <nc r="E241">
      <f>D241-C241</f>
    </nc>
    <ndxf>
      <font>
        <b val="0"/>
        <sz val="14"/>
        <name val="Times New Roman"/>
        <scheme val="none"/>
      </font>
      <fill>
        <patternFill>
          <bgColor rgb="FFFFFF00"/>
        </patternFill>
      </fill>
    </ndxf>
  </rcc>
  <rfmt sheetId="1" sqref="E241">
    <dxf>
      <fill>
        <patternFill>
          <bgColor theme="0"/>
        </patternFill>
      </fill>
    </dxf>
  </rfmt>
  <rcc rId="3192" sId="1" numFmtId="4">
    <oc r="H228">
      <v>289.89600000000002</v>
    </oc>
    <nc r="H228">
      <v>1422.902</v>
    </nc>
  </rcc>
  <rfmt sheetId="1" sqref="H228">
    <dxf>
      <fill>
        <patternFill>
          <bgColor theme="0"/>
        </patternFill>
      </fill>
    </dxf>
  </rfmt>
  <rfmt sheetId="1" sqref="I228:J228">
    <dxf>
      <fill>
        <patternFill>
          <bgColor theme="0"/>
        </patternFill>
      </fill>
    </dxf>
  </rfmt>
  <rcc rId="3193" sId="1" numFmtId="4">
    <nc r="H230">
      <v>437.93700000000001</v>
    </nc>
  </rcc>
  <rcc rId="3194" sId="1" odxf="1" dxf="1">
    <nc r="I230">
      <f>SUM(H230-G230)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fmt sheetId="1" sqref="H230:J230">
    <dxf>
      <fill>
        <patternFill>
          <bgColor theme="0"/>
        </patternFill>
      </fill>
    </dxf>
  </rfmt>
  <rcc rId="3195" sId="1" numFmtId="4">
    <oc r="H231">
      <v>412.43900000000002</v>
    </oc>
    <nc r="H231">
      <v>830.48800000000006</v>
    </nc>
  </rcc>
  <rfmt sheetId="1" sqref="H231:J231">
    <dxf>
      <fill>
        <patternFill>
          <bgColor theme="0"/>
        </patternFill>
      </fill>
    </dxf>
  </rfmt>
  <rfmt sheetId="1" sqref="H232:J233">
    <dxf>
      <fill>
        <patternFill>
          <bgColor theme="0"/>
        </patternFill>
      </fill>
    </dxf>
  </rfmt>
  <rcc rId="3196" sId="1" numFmtId="4">
    <oc r="H234">
      <v>354.87900000000002</v>
    </oc>
    <nc r="H234">
      <v>1628.059</v>
    </nc>
  </rcc>
  <rfmt sheetId="1" sqref="H234:J234">
    <dxf>
      <fill>
        <patternFill>
          <bgColor theme="0"/>
        </patternFill>
      </fill>
    </dxf>
  </rfmt>
  <rcc rId="3197" sId="1" numFmtId="4">
    <oc r="H229">
      <v>767.31799999999998</v>
    </oc>
    <nc r="H229">
      <f>H230+H231+H232+H233+H234</f>
    </nc>
  </rcc>
  <rfmt sheetId="1" sqref="H229:I229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общее!$A$6:$J$300</formula>
    <oldFormula>общее!$A$6:$J$300</oldFormula>
  </rdn>
  <rcv guid="{84AB9039-6109-4932-AA14-522BD4A30F0B}" action="add"/>
</revisions>
</file>

<file path=xl/revisions/revisionLog111111111.xml><?xml version="1.0" encoding="utf-8"?>
<revisions xmlns="http://schemas.openxmlformats.org/spreadsheetml/2006/main" xmlns:r="http://schemas.openxmlformats.org/officeDocument/2006/relationships">
  <rcc rId="3149" sId="1" numFmtId="4">
    <oc r="G134">
      <f>3939.5+25.699</f>
    </oc>
    <nc r="G134">
      <f>34055.92+1458.88</f>
    </nc>
  </rcc>
  <rcc rId="3150" sId="1" numFmtId="4">
    <nc r="G135">
      <v>20243.555</v>
    </nc>
  </rcc>
  <rcc rId="3151" sId="1" numFmtId="4">
    <nc r="G136">
      <v>5600</v>
    </nc>
  </rcc>
  <rcc rId="3152" sId="1" numFmtId="4">
    <oc r="C148">
      <v>31.295000000000002</v>
    </oc>
    <nc r="C148">
      <v>88.522999999999996</v>
    </nc>
  </rcc>
  <rcc rId="3153" sId="1" numFmtId="4">
    <nc r="C151">
      <v>0</v>
    </nc>
  </rcc>
  <rcc rId="3154" sId="1" numFmtId="4">
    <oc r="C152">
      <v>92.331000000000003</v>
    </oc>
    <nc r="C152">
      <v>215.82599999999999</v>
    </nc>
  </rcc>
  <rcc rId="3155" sId="1" numFmtId="4">
    <nc r="C153">
      <v>0</v>
    </nc>
  </rcc>
  <rcc rId="3156" sId="1" numFmtId="4">
    <oc r="C149">
      <v>271.06799999999998</v>
    </oc>
    <nc r="C149">
      <v>1509.6959999999999</v>
    </nc>
  </rcc>
  <rcc rId="3157" sId="1" numFmtId="4">
    <oc r="C150">
      <f>7952.745+1296</f>
    </oc>
    <nc r="C150">
      <v>34874.720999999998</v>
    </nc>
  </rcc>
  <rcv guid="{D0621073-25BE-47D7-AC33-51146458D41C}" action="delete"/>
  <rdn rId="0" localSheetId="1" customView="1" name="Z_D0621073_25BE_47D7_AC33_51146458D41C_.wvu.FilterData" hidden="1" oldHidden="1">
    <formula>общее!$A$6:$J$300</formula>
    <oldFormula>общее!$A$6:$J$300</oldFormula>
  </rdn>
  <rcv guid="{D0621073-25BE-47D7-AC33-51146458D41C}" action="add"/>
</revisions>
</file>

<file path=xl/revisions/revisionLog1111111111.xml><?xml version="1.0" encoding="utf-8"?>
<revisions xmlns="http://schemas.openxmlformats.org/spreadsheetml/2006/main" xmlns:r="http://schemas.openxmlformats.org/officeDocument/2006/relationships">
  <rfmt sheetId="1" sqref="C82:F82" start="0" length="2147483647">
    <dxf>
      <font>
        <b val="0"/>
      </font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111111111.xml><?xml version="1.0" encoding="utf-8"?>
<revisions xmlns="http://schemas.openxmlformats.org/spreadsheetml/2006/main" xmlns:r="http://schemas.openxmlformats.org/officeDocument/2006/relationships">
  <rcc rId="940" sId="1">
    <oc r="J312">
      <f>SUM(H312/G312*100)</f>
    </oc>
    <nc r="J312" t="inlineStr">
      <is>
        <t>в 15,1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111112.xml><?xml version="1.0" encoding="utf-8"?>
<revisions xmlns="http://schemas.openxmlformats.org/spreadsheetml/2006/main" xmlns:r="http://schemas.openxmlformats.org/officeDocument/2006/relationships">
  <rcc rId="3080" sId="1" numFmtId="4">
    <oc r="C97">
      <v>81.637</v>
    </oc>
    <nc r="C97">
      <v>86.637</v>
    </nc>
  </rcc>
  <rcc rId="3081" sId="1">
    <oc r="C96">
      <v>121657.433</v>
    </oc>
    <nc r="C96">
      <f>264510.371-86.637</f>
    </nc>
  </rcc>
  <rcc rId="3082" sId="1" numFmtId="4">
    <oc r="G96">
      <v>10.148</v>
    </oc>
    <nc r="G96">
      <v>6044.24</v>
    </nc>
  </rcc>
  <rcc rId="3083" sId="1" numFmtId="4">
    <oc r="D97">
      <v>506.09199999999998</v>
    </oc>
    <nc r="D97">
      <v>1222.5419999999999</v>
    </nc>
  </rcc>
  <rcc rId="3084" sId="1" numFmtId="4">
    <oc r="D96">
      <v>165923.921</v>
    </oc>
    <nc r="D96">
      <f>396783.086-1222.542</f>
    </nc>
  </rcc>
  <rcc rId="3085" sId="1" numFmtId="4">
    <oc r="H96">
      <v>10735.897000000001</v>
    </oc>
    <nc r="H96">
      <v>31090.152999999998</v>
    </nc>
  </rcc>
  <rfmt sheetId="1" sqref="A95:J97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общее!$A$1:$J$300</formula>
    <oldFormula>общее!$A$1:$J$300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общее!$230:$233,общее!$235:$240</formula>
    <oldFormula>общее!$230:$233,общее!$235:$240</oldFormula>
  </rdn>
  <rdn rId="0" localSheetId="1" customView="1" name="Z_CFD58EC5_F475_4F0C_8822_861C497EA100_.wvu.FilterData" hidden="1" oldHidden="1">
    <formula>общее!$A$6:$J$300</formula>
    <oldFormula>общее!$A$6:$J$300</oldFormula>
  </rdn>
  <rcv guid="{CFD58EC5-F475-4F0C-8822-861C497EA100}" action="add"/>
</revisions>
</file>

<file path=xl/revisions/revisionLog11112.xml><?xml version="1.0" encoding="utf-8"?>
<revisions xmlns="http://schemas.openxmlformats.org/spreadsheetml/2006/main" xmlns:r="http://schemas.openxmlformats.org/officeDocument/2006/relationships">
  <rfmt sheetId="1" sqref="J295">
    <dxf>
      <fill>
        <patternFill patternType="solid">
          <bgColor rgb="FFFFFF00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12.xml><?xml version="1.0" encoding="utf-8"?>
<revisions xmlns="http://schemas.openxmlformats.org/spreadsheetml/2006/main" xmlns:r="http://schemas.openxmlformats.org/officeDocument/2006/relationships">
  <rcc rId="2608" sId="1" numFmtId="4">
    <oc r="D53">
      <v>4.2000000000000003E-2</v>
    </oc>
    <nc r="D53">
      <v>4.8000000000000001E-2</v>
    </nc>
  </rcc>
  <rfmt sheetId="1" sqref="A53:XFD53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1121.xml><?xml version="1.0" encoding="utf-8"?>
<revisions xmlns="http://schemas.openxmlformats.org/spreadsheetml/2006/main" xmlns:r="http://schemas.openxmlformats.org/officeDocument/2006/relationships">
  <rcc rId="2467" sId="1" numFmtId="4">
    <oc r="C24">
      <v>11787.458000000001</v>
    </oc>
    <nc r="C24">
      <v>11889.083000000001</v>
    </nc>
  </rcc>
  <rcc rId="2468" sId="1" numFmtId="4">
    <oc r="D24">
      <v>9038.7279999999992</v>
    </oc>
    <nc r="D24">
      <v>18026.175999999999</v>
    </nc>
  </rcc>
  <rfmt sheetId="1" sqref="A23:XFD24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11211.xml><?xml version="1.0" encoding="utf-8"?>
<revisions xmlns="http://schemas.openxmlformats.org/spreadsheetml/2006/main" xmlns:r="http://schemas.openxmlformats.org/officeDocument/2006/relationships">
  <rcv guid="{68CBFC64-03A4-4F74-B34E-EE1DB915A668}" action="delete"/>
  <rdn rId="0" localSheetId="1" customView="1" name="Z_68CBFC64_03A4_4F74_B34E_EE1DB915A668_.wvu.FilterData" hidden="1" oldHidden="1">
    <formula>общее!$A$6:$J$291</formula>
    <oldFormula>общее!$A$6:$J$291</oldFormula>
  </rdn>
  <rcv guid="{68CBFC64-03A4-4F74-B34E-EE1DB915A668}" action="add"/>
</revisions>
</file>

<file path=xl/revisions/revisionLog1112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1121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общее!$A$2:$J$278</formula>
    <oldFormula>общее!$A$2:$J$278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общее!$A$6:$J$291</formula>
    <oldFormula>общее!$A$6:$J$291</oldFormula>
  </rdn>
  <rcv guid="{95A7493F-2B11-406A-BB91-458FD9DC3BAE}" action="add"/>
</revisions>
</file>

<file path=xl/revisions/revisionLog111211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13.xml><?xml version="1.0" encoding="utf-8"?>
<revisions xmlns="http://schemas.openxmlformats.org/spreadsheetml/2006/main" xmlns:r="http://schemas.openxmlformats.org/officeDocument/2006/relationships">
  <rcc rId="3468" sId="1">
    <oc r="G98">
      <f>G99+G100+G104+G108+G111+G112+G113+G116+G118+G121+G124+G125+G128+G131+G132</f>
    </oc>
    <nc r="G98">
      <f>G99+G100+G104+G108+G111+G112+G113+G116+G118+G121+G124+G125+G128+G131+G132+G117+G133</f>
    </nc>
  </rcc>
  <rcc rId="3469" sId="1">
    <oc r="E99">
      <f>SUM(D99-C99)</f>
    </oc>
    <nc r="E99">
      <f>SUM(D99-C99)</f>
    </nc>
  </rcc>
  <rcc rId="3470" sId="1">
    <oc r="E100">
      <f>SUM(D100-C100)</f>
    </oc>
    <nc r="E100">
      <f>SUM(D100-C100)</f>
    </nc>
  </rcc>
  <rcc rId="3471" sId="1">
    <oc r="E101">
      <f>SUM(D101-C101)</f>
    </oc>
    <nc r="E101">
      <f>SUM(D101-C101)</f>
    </nc>
  </rcc>
  <rcc rId="3472" sId="1">
    <oc r="E102">
      <f>SUM(D102-C102)</f>
    </oc>
    <nc r="E102">
      <f>SUM(D102-C102)</f>
    </nc>
  </rcc>
  <rcc rId="3473" sId="1">
    <oc r="E103">
      <f>SUM(D103-C103)</f>
    </oc>
    <nc r="E103">
      <f>SUM(D103-C103)</f>
    </nc>
  </rcc>
  <rcc rId="3474" sId="1">
    <oc r="E104">
      <f>SUM(D104-C104)</f>
    </oc>
    <nc r="E104">
      <f>SUM(D104-C104)</f>
    </nc>
  </rcc>
  <rcc rId="3475" sId="1">
    <oc r="E105">
      <f>SUM(D105-C105)</f>
    </oc>
    <nc r="E105">
      <f>SUM(D105-C105)</f>
    </nc>
  </rcc>
  <rcc rId="3476" sId="1" odxf="1" dxf="1">
    <oc r="E106">
      <f>SUM(D106-C106)</f>
    </oc>
    <nc r="E106">
      <f>SUM(D106-C106)</f>
    </nc>
    <odxf>
      <alignment horizontal="general" readingOrder="0"/>
    </odxf>
    <ndxf>
      <alignment horizontal="right" readingOrder="0"/>
    </ndxf>
  </rcc>
  <rcc rId="3477" sId="1">
    <oc r="E107">
      <f>SUM(D107-C107)</f>
    </oc>
    <nc r="E107">
      <f>SUM(D107-C107)</f>
    </nc>
  </rcc>
  <rcc rId="3478" sId="1">
    <oc r="E111">
      <f>SUM(D111-C111)</f>
    </oc>
    <nc r="E111">
      <f>SUM(D111-C111)</f>
    </nc>
  </rcc>
  <rcc rId="3479" sId="1" odxf="1" dxf="1">
    <oc r="E112">
      <f>SUM(D112-C112)</f>
    </oc>
    <nc r="E112">
      <f>SUM(D112-C112)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480" sId="1">
    <oc r="E113">
      <f>SUM(D113-C113)</f>
    </oc>
    <nc r="E113">
      <f>SUM(D113-C113)</f>
    </nc>
  </rcc>
  <rcc rId="3481" sId="1">
    <oc r="E114">
      <f>SUM(D114-C114)</f>
    </oc>
    <nc r="E114">
      <f>SUM(D114-C114)</f>
    </nc>
  </rcc>
  <rcc rId="3482" sId="1">
    <oc r="E115">
      <f>SUM(D115-C115)</f>
    </oc>
    <nc r="E115">
      <f>SUM(D115-C115)</f>
    </nc>
  </rcc>
  <rcc rId="3483" sId="1">
    <oc r="E116">
      <f>SUM(D116-C116)</f>
    </oc>
    <nc r="E116">
      <f>SUM(D116-C116)</f>
    </nc>
  </rcc>
  <rcc rId="3484" sId="1">
    <oc r="E117">
      <f>SUM(D117-C117)</f>
    </oc>
    <nc r="E117">
      <f>SUM(D117-C117)</f>
    </nc>
  </rcc>
  <rcc rId="3485" sId="1">
    <oc r="E118">
      <f>SUM(D118-C118)</f>
    </oc>
    <nc r="E118">
      <f>SUM(D118-C118)</f>
    </nc>
  </rcc>
  <rcc rId="3486" sId="1">
    <oc r="E119">
      <f>SUM(D119-C119)</f>
    </oc>
    <nc r="E119">
      <f>SUM(D119-C119)</f>
    </nc>
  </rcc>
  <rcc rId="3487" sId="1">
    <oc r="E120">
      <f>SUM(D120-C120)</f>
    </oc>
    <nc r="E120">
      <f>SUM(D120-C120)</f>
    </nc>
  </rcc>
  <rcc rId="3488" sId="1">
    <oc r="E121">
      <f>SUM(D121-C121)</f>
    </oc>
    <nc r="E121">
      <f>SUM(D121-C121)</f>
    </nc>
  </rcc>
  <rcc rId="3489" sId="1">
    <oc r="E122">
      <f>SUM(D122-C122)</f>
    </oc>
    <nc r="E122">
      <f>SUM(D122-C122)</f>
    </nc>
  </rcc>
  <rcc rId="3490" sId="1">
    <oc r="E123">
      <f>SUM(D123-C123)</f>
    </oc>
    <nc r="E123">
      <f>SUM(D123-C123)</f>
    </nc>
  </rcc>
  <rcc rId="3491" sId="1">
    <oc r="E124">
      <f>SUM(D124-C124)</f>
    </oc>
    <nc r="E124">
      <f>SUM(D124-C124)</f>
    </nc>
  </rcc>
  <rcc rId="3492" sId="1">
    <oc r="E131">
      <f>SUM(D131-C131)</f>
    </oc>
    <nc r="E131">
      <f>SUM(D131-C131)</f>
    </nc>
  </rcc>
  <rfmt sheetId="1" sqref="K98" start="0" length="0">
    <dxf>
      <numFmt numFmtId="167" formatCode="#,##0.000"/>
    </dxf>
  </rfmt>
  <rcc rId="3493" sId="1">
    <oc r="F99">
      <f>SUM(D99/C99*100)</f>
    </oc>
    <nc r="F99">
      <f>SUM(D99/C99*100)</f>
    </nc>
  </rcc>
  <rcc rId="3494" sId="1">
    <oc r="F107">
      <f>SUM(D107/C107*100)</f>
    </oc>
    <nc r="F107"/>
  </rcc>
  <rcc rId="3495" sId="1">
    <oc r="F103">
      <f>SUM(D103/C103*100)</f>
    </oc>
    <nc r="F103"/>
  </rcc>
  <rcc rId="3496" sId="1">
    <oc r="F120">
      <f>SUM(D120/C120*100)</f>
    </oc>
    <nc r="F120" t="inlineStr">
      <is>
        <t>в 3,8 р.б.</t>
      </is>
    </nc>
  </rcc>
  <rfmt sheetId="1" sqref="E98:F133">
    <dxf>
      <fill>
        <patternFill patternType="none">
          <bgColor auto="1"/>
        </patternFill>
      </fill>
    </dxf>
  </rfmt>
  <rcc rId="3497" sId="1" odxf="1" dxf="1">
    <nc r="I133">
      <f>SUM(H133-G133)</f>
    </nc>
    <odxf>
      <font>
        <i/>
        <sz val="14"/>
        <name val="Times New Roman"/>
        <scheme val="none"/>
      </font>
    </odxf>
    <ndxf>
      <font>
        <i val="0"/>
        <sz val="14"/>
        <name val="Times New Roman"/>
        <scheme val="none"/>
      </font>
    </ndxf>
  </rcc>
  <rcc rId="3498" sId="1" numFmtId="4">
    <nc r="J133">
      <v>100</v>
    </nc>
  </rcc>
  <rfmt sheetId="1" sqref="I123:J133">
    <dxf>
      <fill>
        <patternFill patternType="none">
          <bgColor auto="1"/>
        </patternFill>
      </fill>
    </dxf>
  </rfmt>
  <rcc rId="3499" sId="1" odxf="1" dxf="1">
    <nc r="I121">
      <f>SUM(H121-G121)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500" sId="1" odxf="1" dxf="1" numFmtId="4">
    <nc r="J121">
      <v>100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501" sId="1" odxf="1" dxf="1">
    <nc r="I122">
      <f>SUM(H122-G122)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502" sId="1" odxf="1" dxf="1" numFmtId="4">
    <nc r="J122">
      <v>100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J103" start="0" length="0">
    <dxf>
      <numFmt numFmtId="165" formatCode="0.0"/>
    </dxf>
  </rfmt>
  <rfmt sheetId="1" sqref="J104" start="0" length="0">
    <dxf>
      <font>
        <i val="0"/>
        <sz val="14"/>
        <name val="Times New Roman"/>
        <scheme val="none"/>
      </font>
    </dxf>
  </rfmt>
  <rfmt sheetId="1" sqref="J108" start="0" length="0">
    <dxf>
      <font>
        <i val="0"/>
        <sz val="14"/>
        <name val="Times New Roman"/>
        <scheme val="none"/>
      </font>
      <alignment wrapText="1" readingOrder="0"/>
    </dxf>
  </rfmt>
  <rcc rId="3503" sId="1" odxf="1" dxf="1">
    <oc r="J112">
      <f>SUM(H112/G112*100)</f>
    </oc>
    <nc r="J112">
      <f>SUM(H112/G112*100)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I104:J110">
    <dxf>
      <fill>
        <patternFill patternType="none">
          <bgColor auto="1"/>
        </patternFill>
      </fill>
    </dxf>
  </rfmt>
  <rcc rId="3504" sId="1" odxf="1" dxf="1">
    <nc r="I109">
      <f>SUM(H109-G109)</f>
    </nc>
    <odxf>
      <font>
        <i/>
        <sz val="14"/>
        <name val="Times New Roman"/>
        <scheme val="none"/>
      </font>
      <fill>
        <patternFill patternType="none">
          <bgColor indexed="65"/>
        </patternFill>
      </fill>
    </odxf>
    <ndxf>
      <font>
        <i val="0"/>
        <sz val="14"/>
        <name val="Times New Roman"/>
        <scheme val="none"/>
      </font>
      <fill>
        <patternFill patternType="solid">
          <bgColor rgb="FFFFFF00"/>
        </patternFill>
      </fill>
    </ndxf>
  </rcc>
  <rcc rId="3505" sId="1" odxf="1" dxf="1">
    <nc r="I110">
      <f>SUM(H110-G110)</f>
    </nc>
    <odxf>
      <font>
        <i/>
        <sz val="14"/>
        <name val="Times New Roman"/>
        <scheme val="none"/>
      </font>
      <fill>
        <patternFill patternType="none">
          <bgColor indexed="65"/>
        </patternFill>
      </fill>
    </odxf>
    <ndxf>
      <font>
        <i val="0"/>
        <sz val="14"/>
        <name val="Times New Roman"/>
        <scheme val="none"/>
      </font>
      <fill>
        <patternFill patternType="solid">
          <bgColor rgb="FFFFFF00"/>
        </patternFill>
      </fill>
    </ndxf>
  </rcc>
  <rcc rId="3506" sId="1" odxf="1" dxf="1">
    <nc r="I108">
      <f>SUM(H108-G108)</f>
    </nc>
    <odxf>
      <font>
        <i/>
        <sz val="14"/>
        <name val="Times New Roman"/>
        <scheme val="none"/>
      </font>
      <fill>
        <patternFill patternType="none">
          <bgColor indexed="65"/>
        </patternFill>
      </fill>
    </odxf>
    <ndxf>
      <font>
        <i val="0"/>
        <sz val="14"/>
        <name val="Times New Roman"/>
        <scheme val="none"/>
      </font>
      <fill>
        <patternFill patternType="solid">
          <bgColor rgb="FFFFFF00"/>
        </patternFill>
      </fill>
    </ndxf>
  </rcc>
  <rfmt sheetId="1" sqref="I108:I111">
    <dxf>
      <fill>
        <patternFill patternType="none">
          <bgColor auto="1"/>
        </patternFill>
      </fill>
    </dxf>
  </rfmt>
  <rcc rId="3507" sId="1">
    <oc r="J100" t="inlineStr">
      <is>
        <t>в 10,1 р.б.</t>
      </is>
    </oc>
    <nc r="J100" t="inlineStr">
      <is>
        <t>в 4,1 р.б.</t>
      </is>
    </nc>
  </rcc>
  <rcc rId="3508" sId="1">
    <oc r="J101" t="inlineStr">
      <is>
        <t>в 10,6 р.б.</t>
      </is>
    </oc>
    <nc r="J101" t="inlineStr">
      <is>
        <t>в 4,1 р.б.</t>
      </is>
    </nc>
  </rcc>
  <rcc rId="3509" sId="1">
    <oc r="J102" t="inlineStr">
      <is>
        <t>в 51,6 р.б.</t>
      </is>
    </oc>
    <nc r="J102" t="inlineStr">
      <is>
        <t>в 10,1 р.б.</t>
      </is>
    </nc>
  </rcc>
  <rcc rId="3510" sId="1">
    <oc r="J103">
      <f>SUM(H103/G103*100)</f>
    </oc>
    <nc r="J103"/>
  </rcc>
  <rcc rId="3511" sId="1">
    <oc r="J111" t="inlineStr">
      <is>
        <t>в 78,2 р.б.</t>
      </is>
    </oc>
    <nc r="J111" t="inlineStr">
      <is>
        <t>в 289 р.б.</t>
      </is>
    </nc>
  </rcc>
  <rcc rId="3512" sId="1">
    <oc r="J113" t="inlineStr">
      <is>
        <t>в 9,5 р.б.</t>
      </is>
    </oc>
    <nc r="J113" t="inlineStr">
      <is>
        <t>в 3,8 р.б.</t>
      </is>
    </nc>
  </rcc>
  <rcc rId="3513" sId="1">
    <oc r="J114" t="inlineStr">
      <is>
        <t>в 9,5 р.б.</t>
      </is>
    </oc>
    <nc r="J114" t="inlineStr">
      <is>
        <t>в 3,8 р.б.</t>
      </is>
    </nc>
  </rcc>
  <rfmt sheetId="1" sqref="J111:J114">
    <dxf>
      <fill>
        <patternFill patternType="none">
          <bgColor auto="1"/>
        </patternFill>
      </fill>
    </dxf>
  </rfmt>
  <rcc rId="3514" sId="1">
    <oc r="J116" t="inlineStr">
      <is>
        <t>в 17,0 р.б.</t>
      </is>
    </oc>
    <nc r="J116" t="inlineStr">
      <is>
        <t>в 243 р.б.</t>
      </is>
    </nc>
  </rcc>
  <rcc rId="3515" sId="1">
    <oc r="J118" t="inlineStr">
      <is>
        <t>в 4172,7 р.б.</t>
      </is>
    </oc>
    <nc r="J118" t="inlineStr">
      <is>
        <t>в 20,7 р.б.</t>
      </is>
    </nc>
  </rcc>
  <rcc rId="3516" sId="1">
    <oc r="J119" t="inlineStr">
      <is>
        <t>в 4172,7 р.б.</t>
      </is>
    </oc>
    <nc r="J119" t="inlineStr">
      <is>
        <t>в 20,7 р.б.</t>
      </is>
    </nc>
  </rcc>
  <rfmt sheetId="1" sqref="I113:J120">
    <dxf>
      <fill>
        <patternFill patternType="none">
          <bgColor auto="1"/>
        </patternFill>
      </fill>
    </dxf>
  </rfmt>
  <rcc rId="3517" sId="1">
    <oc r="J98" t="inlineStr">
      <is>
        <t>в 6,2 р.б.</t>
      </is>
    </oc>
    <nc r="J98" t="inlineStr">
      <is>
        <t>в 2,5 р.б.</t>
      </is>
    </nc>
  </rcc>
  <rcc rId="3518" sId="1">
    <oc r="J99">
      <f>SUM(H99/G99*100)</f>
    </oc>
    <nc r="J99" t="inlineStr">
      <is>
        <t>в 2,3 р.б.</t>
      </is>
    </nc>
  </rcc>
  <rfmt sheetId="1" sqref="I98:J133">
    <dxf>
      <fill>
        <patternFill patternType="none">
          <bgColor auto="1"/>
        </patternFill>
      </fill>
    </dxf>
  </rfmt>
  <rcv guid="{68CBFC64-03A4-4F74-B34E-EE1DB915A668}" action="delete"/>
  <rdn rId="0" localSheetId="1" customView="1" name="Z_68CBFC64_03A4_4F74_B34E_EE1DB915A668_.wvu.FilterData" hidden="1" oldHidden="1">
    <formula>общее!$A$6:$J$301</formula>
    <oldFormula>общее!$A$6:$J$301</oldFormula>
  </rdn>
  <rcv guid="{68CBFC64-03A4-4F74-B34E-EE1DB915A668}" action="add"/>
</revisions>
</file>

<file path=xl/revisions/revisionLog11131.xml><?xml version="1.0" encoding="utf-8"?>
<revisions xmlns="http://schemas.openxmlformats.org/spreadsheetml/2006/main" xmlns:r="http://schemas.openxmlformats.org/officeDocument/2006/relationships">
  <rcv guid="{68CBFC64-03A4-4F74-B34E-EE1DB915A668}" action="delete"/>
  <rdn rId="0" localSheetId="1" customView="1" name="Z_68CBFC64_03A4_4F74_B34E_EE1DB915A668_.wvu.FilterData" hidden="1" oldHidden="1">
    <formula>общее!$A$6:$J$301</formula>
    <oldFormula>общее!$A$6:$J$301</oldFormula>
  </rdn>
  <rcv guid="{68CBFC64-03A4-4F74-B34E-EE1DB915A668}" action="add"/>
</revisions>
</file>

<file path=xl/revisions/revisionLog111311.xml><?xml version="1.0" encoding="utf-8"?>
<revisions xmlns="http://schemas.openxmlformats.org/spreadsheetml/2006/main" xmlns:r="http://schemas.openxmlformats.org/officeDocument/2006/relationships">
  <rcc rId="652" sId="1">
    <oc r="I143">
      <f>SUM(H143-G143)</f>
    </oc>
    <nc r="I143"/>
  </rcc>
  <rcc rId="653" sId="1">
    <oc r="J143">
      <f>SUM(J144:J145)</f>
    </oc>
    <nc r="J143"/>
  </rcc>
  <rcc rId="654" sId="1">
    <oc r="I144">
      <f>SUM(H144-G144)</f>
    </oc>
    <nc r="I144"/>
  </rcc>
  <rcc rId="655" sId="1">
    <oc r="J144">
      <f>SUM(H144/G144*100)</f>
    </oc>
    <nc r="J144"/>
  </rcc>
  <rcc rId="656" sId="1">
    <oc r="I145">
      <f>SUM(H145-G145)</f>
    </oc>
    <nc r="I145"/>
  </rcc>
  <rcc rId="657" sId="1">
    <oc r="J145">
      <f>SUM(H145/G145*100)</f>
    </oc>
    <nc r="J145"/>
  </rcc>
  <rcc rId="658" sId="1">
    <oc r="G152">
      <f>19215.58416+13099.102</f>
    </oc>
    <nc r="G152"/>
  </rcc>
  <rcc rId="659" sId="1">
    <oc r="G153">
      <f>9042.905+105.463</f>
    </oc>
    <nc r="G153"/>
  </rcc>
  <rcc rId="660" sId="1" numFmtId="4">
    <oc r="G155">
      <v>499.99979999999999</v>
    </oc>
    <nc r="G155"/>
  </rcc>
  <rcc rId="661" sId="1" numFmtId="4">
    <oc r="G157">
      <v>49.579000000000001</v>
    </oc>
    <nc r="G157"/>
  </rcc>
  <rcc rId="662" sId="1" numFmtId="4">
    <oc r="G166">
      <v>488.53500000000003</v>
    </oc>
    <nc r="G166"/>
  </rcc>
  <rcc rId="663" sId="1" numFmtId="4">
    <oc r="G175">
      <v>917.55</v>
    </oc>
    <nc r="G175">
      <v>76.149000000000001</v>
    </nc>
  </rcc>
  <rcc rId="664" sId="1" numFmtId="4">
    <oc r="G178">
      <v>252.28800000000001</v>
    </oc>
    <nc r="G178"/>
  </rcc>
  <rcc rId="665" sId="1" numFmtId="4">
    <oc r="G184">
      <v>2315.3139999999999</v>
    </oc>
    <nc r="G184"/>
  </rcc>
  <rcc rId="666" sId="1" numFmtId="4">
    <oc r="G198">
      <v>2429.0740000000001</v>
    </oc>
    <nc r="G198"/>
  </rcc>
  <rcc rId="667" sId="1" numFmtId="4">
    <oc r="G199">
      <v>20321.348000000002</v>
    </oc>
    <nc r="G199"/>
  </rcc>
  <rcc rId="668" sId="1" numFmtId="4">
    <oc r="G200">
      <v>1063.509</v>
    </oc>
    <nc r="G200"/>
  </rcc>
  <rcc rId="669" sId="1" numFmtId="4">
    <oc r="G202">
      <v>1393.587</v>
    </oc>
    <nc r="G202">
      <v>187.09200000000001</v>
    </nc>
  </rcc>
  <rcc rId="670" sId="1" numFmtId="4">
    <oc r="G203">
      <v>973.94</v>
    </oc>
    <nc r="G203"/>
  </rcc>
  <rcc rId="671" sId="1" numFmtId="4">
    <oc r="G181">
      <v>2536.3579800000002</v>
    </oc>
    <nc r="G181"/>
  </rcc>
  <rcc rId="672" sId="1" numFmtId="4">
    <oc r="G176">
      <v>1817.3030000000001</v>
    </oc>
    <nc r="G176">
      <v>33.906999999999996</v>
    </nc>
  </rcc>
  <rcc rId="673" sId="1">
    <oc r="G177">
      <f>G178+G179</f>
    </oc>
    <nc r="G177"/>
  </rcc>
  <rcc rId="674" sId="1">
    <oc r="H177">
      <f>H178+H179</f>
    </oc>
    <nc r="H177"/>
  </rcc>
  <rcc rId="675" sId="1">
    <oc r="I177">
      <f>SUM(H177-G177)</f>
    </oc>
    <nc r="I177"/>
  </rcc>
  <rcc rId="676" sId="1">
    <oc r="J177">
      <f>SUM(H177/G177*100)</f>
    </oc>
    <nc r="J177"/>
  </rcc>
  <rcc rId="677" sId="1">
    <oc r="I178">
      <f>SUM(H178-G178)</f>
    </oc>
    <nc r="I178"/>
  </rcc>
  <rcc rId="678" sId="1">
    <oc r="J178">
      <f>SUM(H178/G178*100)</f>
    </oc>
    <nc r="J178"/>
  </rcc>
  <rcc rId="679" sId="1">
    <oc r="I184">
      <f>SUM(H184-G184)</f>
    </oc>
    <nc r="I184"/>
  </rcc>
  <rcc rId="680" sId="1">
    <oc r="J184">
      <f>SUM(H184/G184*100)</f>
    </oc>
    <nc r="J184"/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1312.xml><?xml version="1.0" encoding="utf-8"?>
<revisions xmlns="http://schemas.openxmlformats.org/spreadsheetml/2006/main" xmlns:r="http://schemas.openxmlformats.org/officeDocument/2006/relationships">
  <rcc rId="931" sId="1">
    <nc r="F233">
      <f>SUM(D233/C233*100)</f>
    </nc>
  </rcc>
  <rcc rId="932" sId="1">
    <oc r="J241">
      <f>SUM(H241/G241*100)</f>
    </oc>
    <nc r="J241" t="inlineStr">
      <is>
        <t>в 34,4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14.xml><?xml version="1.0" encoding="utf-8"?>
<revisions xmlns="http://schemas.openxmlformats.org/spreadsheetml/2006/main" xmlns:r="http://schemas.openxmlformats.org/officeDocument/2006/relationships">
  <rfmt sheetId="1" sqref="C1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141.xml><?xml version="1.0" encoding="utf-8"?>
<revisions xmlns="http://schemas.openxmlformats.org/spreadsheetml/2006/main" xmlns:r="http://schemas.openxmlformats.org/officeDocument/2006/relationships">
  <rfmt sheetId="1" sqref="C11">
    <dxf>
      <fill>
        <patternFill>
          <bgColor rgb="FFFFFF00"/>
        </patternFill>
      </fill>
    </dxf>
  </rfmt>
  <rfmt sheetId="1" sqref="C12:C14">
    <dxf>
      <fill>
        <patternFill>
          <bgColor rgb="FFFFFF00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14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15.xml><?xml version="1.0" encoding="utf-8"?>
<revisions xmlns="http://schemas.openxmlformats.org/spreadsheetml/2006/main" xmlns:r="http://schemas.openxmlformats.org/officeDocument/2006/relationships">
  <rcc rId="2946" sId="1">
    <oc r="F14">
      <f>D14/C14*100</f>
    </oc>
    <nc r="F14" t="inlineStr">
      <is>
        <t>в 1.9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16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общее!$A$1:$J$300</formula>
    <oldFormula>общее!$A$1:$J$300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общее!$230:$233,общее!$235:$240</formula>
    <oldFormula>общее!$230:$233,общее!$235:$240</oldFormula>
  </rdn>
  <rdn rId="0" localSheetId="1" customView="1" name="Z_CFD58EC5_F475_4F0C_8822_861C497EA100_.wvu.FilterData" hidden="1" oldHidden="1">
    <formula>общее!$A$6:$J$300</formula>
    <oldFormula>общее!$A$6:$J$300</oldFormula>
  </rdn>
  <rcv guid="{CFD58EC5-F475-4F0C-8822-861C497EA100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c rId="5906" sId="1" numFmtId="4">
    <oc r="G116">
      <f>34055.92+1458.88</f>
    </oc>
    <nc r="G116">
      <v>3799.75</v>
    </nc>
  </rcc>
  <rcc rId="5907" sId="1" numFmtId="4">
    <oc r="G117">
      <v>20243.555</v>
    </oc>
    <nc r="G117"/>
  </rcc>
  <rcc rId="5908" sId="1" numFmtId="4">
    <oc r="G118">
      <v>5600</v>
    </oc>
    <nc r="G118"/>
  </rcc>
  <rfmt sheetId="1" sqref="G115:G127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общее!$A$1:$J$258</formula>
    <oldFormula>общее!$A$1:$J$258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общее!$198:$201</formula>
    <oldFormula>общее!$198:$201</oldFormula>
  </rdn>
  <rdn rId="0" localSheetId="1" customView="1" name="Z_CFD58EC5_F475_4F0C_8822_861C497EA100_.wvu.FilterData" hidden="1" oldHidden="1">
    <formula>общее!$A$6:$J$258</formula>
    <oldFormula>общее!$A$6:$J$258</oldFormula>
  </rdn>
  <rcv guid="{CFD58EC5-F475-4F0C-8822-861C497EA100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c rId="5419" sId="1">
    <oc r="C282" t="inlineStr">
      <is>
        <t>станом на 01  січня 2023 року, тис. грн.</t>
      </is>
    </oc>
    <nc r="C282" t="inlineStr">
      <is>
        <t>станом на 01  квітня  2023 року, тис. грн.</t>
      </is>
    </nc>
  </rcc>
  <rcc rId="5420" sId="1">
    <oc r="D282" t="inlineStr">
      <is>
        <t>станом на 01 січня 2024 року, тис. грн.</t>
      </is>
    </oc>
    <nc r="D282" t="inlineStr">
      <is>
        <t>станом на 01  квітня 2024 року, тис. грн.</t>
      </is>
    </nc>
  </rcc>
  <rcc rId="5421" sId="1">
    <oc r="G282" t="inlineStr">
      <is>
        <t>станом на 01  січня 2023 року, тис. грн.</t>
      </is>
    </oc>
    <nc r="G282" t="inlineStr">
      <is>
        <t>станом на 01  квітня  2023 року, тис. грн.</t>
      </is>
    </nc>
  </rcc>
  <rcc rId="5422" sId="1">
    <oc r="H282" t="inlineStr">
      <is>
        <t>станом на 01 січня 2024 року, тис. грн.</t>
      </is>
    </oc>
    <nc r="H282" t="inlineStr">
      <is>
        <t>станом на 01  квітня 2024 року, тис. грн.</t>
      </is>
    </nc>
  </rcc>
  <rcv guid="{CFD58EC5-F475-4F0C-8822-861C497EA100}" action="delete"/>
  <rdn rId="0" localSheetId="1" customView="1" name="Z_CFD58EC5_F475_4F0C_8822_861C497EA100_.wvu.PrintArea" hidden="1" oldHidden="1">
    <formula>общее!$A$1:$J$288</formula>
    <oldFormula>общее!$A$1:$J$288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общее!$216:$219,общее!$221:$226</formula>
    <oldFormula>общее!$216:$219,общее!$221:$226</oldFormula>
  </rdn>
  <rdn rId="0" localSheetId="1" customView="1" name="Z_CFD58EC5_F475_4F0C_8822_861C497EA100_.wvu.FilterData" hidden="1" oldHidden="1">
    <formula>общее!$A$6:$J$288</formula>
    <oldFormula>общее!$A$6:$J$288</oldFormula>
  </rdn>
  <rcv guid="{CFD58EC5-F475-4F0C-8822-861C497EA100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fmt sheetId="1" sqref="D261:J261">
    <dxf>
      <fill>
        <patternFill patternType="none">
          <bgColor auto="1"/>
        </patternFill>
      </fill>
    </dxf>
  </rfmt>
  <rfmt sheetId="1" sqref="A224:J226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общее!$A$1:$J$304</formula>
    <oldFormula>общее!$A$1:$J$304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общее!$232:$235,общее!$237:$242</formula>
    <oldFormula>общее!$232:$235,общее!$237:$242</oldFormula>
  </rdn>
  <rdn rId="0" localSheetId="1" customView="1" name="Z_CFD58EC5_F475_4F0C_8822_861C497EA100_.wvu.FilterData" hidden="1" oldHidden="1">
    <formula>общее!$A$6:$J$304</formula>
    <oldFormula>общее!$A$6:$J$304</oldFormula>
  </rdn>
  <rcv guid="{CFD58EC5-F475-4F0C-8822-861C497EA100}" action="add"/>
</revisions>
</file>

<file path=xl/revisions/revisionLog112111.xml><?xml version="1.0" encoding="utf-8"?>
<revisions xmlns="http://schemas.openxmlformats.org/spreadsheetml/2006/main" xmlns:r="http://schemas.openxmlformats.org/officeDocument/2006/relationships">
  <rcv guid="{D0621073-25BE-47D7-AC33-51146458D41C}" action="delete"/>
  <rdn rId="0" localSheetId="1" customView="1" name="Z_D0621073_25BE_47D7_AC33_51146458D41C_.wvu.FilterData" hidden="1" oldHidden="1">
    <formula>общее!$A$6:$J$300</formula>
    <oldFormula>общее!$A$6:$J$300</oldFormula>
  </rdn>
  <rcv guid="{D0621073-25BE-47D7-AC33-51146458D41C}" action="add"/>
</revisions>
</file>

<file path=xl/revisions/revisionLog1121111.xml><?xml version="1.0" encoding="utf-8"?>
<revisions xmlns="http://schemas.openxmlformats.org/spreadsheetml/2006/main" xmlns:r="http://schemas.openxmlformats.org/officeDocument/2006/relationships">
  <rfmt sheetId="1" sqref="D262">
    <dxf>
      <fill>
        <patternFill>
          <bgColor theme="0"/>
        </patternFill>
      </fill>
    </dxf>
  </rfmt>
  <rfmt sheetId="1" sqref="H262">
    <dxf>
      <fill>
        <patternFill>
          <bgColor theme="0"/>
        </patternFill>
      </fill>
    </dxf>
  </rfmt>
  <rcc rId="3243" sId="1" numFmtId="4">
    <nc r="C262">
      <v>0.17399999999999999</v>
    </nc>
  </rcc>
  <rfmt sheetId="1" sqref="C262">
    <dxf>
      <fill>
        <patternFill>
          <bgColor theme="0"/>
        </patternFill>
      </fill>
    </dxf>
  </rfmt>
  <rfmt sheetId="1" sqref="E262">
    <dxf>
      <fill>
        <patternFill>
          <bgColor theme="0"/>
        </patternFill>
      </fill>
    </dxf>
  </rfmt>
  <rfmt sheetId="1" sqref="A262:B262">
    <dxf>
      <fill>
        <patternFill>
          <bgColor theme="0"/>
        </patternFill>
      </fill>
    </dxf>
  </rfmt>
  <rfmt sheetId="1" sqref="F262">
    <dxf>
      <fill>
        <patternFill>
          <bgColor theme="0"/>
        </patternFill>
      </fill>
    </dxf>
  </rfmt>
  <rfmt sheetId="1" sqref="G262">
    <dxf>
      <fill>
        <patternFill>
          <bgColor theme="0"/>
        </patternFill>
      </fill>
    </dxf>
  </rfmt>
  <rfmt sheetId="1" sqref="I262:J262">
    <dxf>
      <fill>
        <patternFill>
          <bgColor theme="0"/>
        </patternFill>
      </fill>
    </dxf>
  </rfmt>
  <rfmt sheetId="1" sqref="A261:B261">
    <dxf>
      <fill>
        <patternFill>
          <bgColor theme="0"/>
        </patternFill>
      </fill>
    </dxf>
  </rfmt>
  <rcc rId="3244" sId="1" numFmtId="4">
    <oc r="C261">
      <f>7671.263+0.209+1940.951</f>
    </oc>
    <nc r="C261">
      <v>41660.419000000002</v>
    </nc>
  </rcc>
  <rfmt sheetId="1" sqref="C261">
    <dxf>
      <fill>
        <patternFill>
          <bgColor theme="0"/>
        </patternFill>
      </fill>
    </dxf>
  </rfmt>
  <rcc rId="3245" sId="1" numFmtId="4">
    <oc r="G261">
      <f>8852.216+1499.999</f>
    </oc>
    <nc r="G261">
      <v>23925.5</v>
    </nc>
  </rcc>
  <rfmt sheetId="1" sqref="G261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общее!$A$6:$J$300</formula>
    <oldFormula>общее!$A$6:$J$300</oldFormula>
  </rdn>
  <rcv guid="{84AB9039-6109-4932-AA14-522BD4A30F0B}" action="add"/>
</revisions>
</file>

<file path=xl/revisions/revisionLog11211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2111111.xml><?xml version="1.0" encoding="utf-8"?>
<revisions xmlns="http://schemas.openxmlformats.org/spreadsheetml/2006/main" xmlns:r="http://schemas.openxmlformats.org/officeDocument/2006/relationships">
  <rcc rId="735" sId="1" numFmtId="4">
    <oc r="G205">
      <v>1605.1163300000001</v>
    </oc>
    <nc r="G205">
      <f>6.614+91.935</f>
    </nc>
  </rcc>
  <rcc rId="736" sId="1" numFmtId="4">
    <oc r="G206">
      <v>1966.0244</v>
    </oc>
    <nc r="G206">
      <v>154.61600000000001</v>
    </nc>
  </rcc>
  <rcc rId="737" sId="1" numFmtId="4">
    <oc r="G209">
      <v>202.44335000000001</v>
    </oc>
    <nc r="G209"/>
  </rcc>
  <rcc rId="738" sId="1" numFmtId="4">
    <oc r="G208">
      <v>1067.3686700000001</v>
    </oc>
    <nc r="G208">
      <v>48.01</v>
    </nc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21112.xml><?xml version="1.0" encoding="utf-8"?>
<revisions xmlns="http://schemas.openxmlformats.org/spreadsheetml/2006/main" xmlns:r="http://schemas.openxmlformats.org/officeDocument/2006/relationships">
  <rcc rId="3199" sId="1" numFmtId="4">
    <oc r="C275">
      <v>20065.666000000001</v>
    </oc>
    <nc r="C275"/>
  </rcc>
  <rcc rId="3200" sId="1" numFmtId="4">
    <oc r="C276">
      <v>5000</v>
    </oc>
    <nc r="C276">
      <v>57500</v>
    </nc>
  </rcc>
  <rcc rId="3201" sId="1" numFmtId="4">
    <nc r="C277">
      <v>15307.325999999999</v>
    </nc>
  </rcc>
  <rfmt sheetId="1" sqref="C275:C277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общее!$A$1:$J$300</formula>
    <oldFormula>общее!$A$1:$J$300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общее!$230:$233,общее!$235:$240</formula>
    <oldFormula>общее!$230:$233,общее!$235:$240</oldFormula>
  </rdn>
  <rdn rId="0" localSheetId="1" customView="1" name="Z_CFD58EC5_F475_4F0C_8822_861C497EA100_.wvu.FilterData" hidden="1" oldHidden="1">
    <formula>общее!$A$6:$J$300</formula>
    <oldFormula>общее!$A$6:$J$300</oldFormula>
  </rdn>
  <rcv guid="{CFD58EC5-F475-4F0C-8822-861C497EA100}" action="add"/>
</revisions>
</file>

<file path=xl/revisions/revisionLog11212.xml><?xml version="1.0" encoding="utf-8"?>
<revisions xmlns="http://schemas.openxmlformats.org/spreadsheetml/2006/main" xmlns:r="http://schemas.openxmlformats.org/officeDocument/2006/relationships">
  <rcc rId="3292" sId="1" numFmtId="4">
    <oc r="H288">
      <v>9381.2929999999997</v>
    </oc>
    <nc r="H288">
      <v>10494.816000000001</v>
    </nc>
  </rcc>
  <rcc rId="3293" sId="1" numFmtId="4">
    <oc r="H290">
      <v>292471.30200000003</v>
    </oc>
    <nc r="H290">
      <v>1696685.916</v>
    </nc>
  </rcc>
  <rfmt sheetId="1" sqref="H285:H292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общее!$A$1:$J$300</formula>
    <oldFormula>общее!$A$1:$J$300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общее!$230:$233,общее!$235:$240</formula>
    <oldFormula>общее!$230:$233,общее!$235:$240</oldFormula>
  </rdn>
  <rdn rId="0" localSheetId="1" customView="1" name="Z_CFD58EC5_F475_4F0C_8822_861C497EA100_.wvu.FilterData" hidden="1" oldHidden="1">
    <formula>общее!$A$6:$J$300</formula>
    <oldFormula>общее!$A$6:$J$300</oldFormula>
  </rdn>
  <rcv guid="{CFD58EC5-F475-4F0C-8822-861C497EA100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c rId="5561" sId="1" numFmtId="4">
    <oc r="H212">
      <v>1422.902</v>
    </oc>
    <nc r="H212">
      <v>2514.482</v>
    </nc>
  </rcc>
  <rrc rId="5562" sId="1" ref="A218:XFD218" action="insertRow">
    <undo index="2" exp="area" ref3D="1" dr="$A$219:$XFD$224" dn="Z_CFD58EC5_F475_4F0C_8822_861C497EA100_.wvu.Rows" sId="1"/>
  </rrc>
  <rcc rId="5563" sId="1">
    <nc r="A218">
      <v>7321</v>
    </nc>
  </rcc>
  <rcc rId="5564" sId="1" numFmtId="4">
    <nc r="H218">
      <v>32.04</v>
    </nc>
  </rcc>
  <rrc rId="5565" sId="1" ref="A219:XFD219" action="insertRow">
    <undo index="2" exp="area" ref3D="1" dr="$A$220:$XFD$225" dn="Z_CFD58EC5_F475_4F0C_8822_861C497EA100_.wvu.Rows" sId="1"/>
  </rrc>
  <rcc rId="5566" sId="1">
    <nc r="A219">
      <v>7322</v>
    </nc>
  </rcc>
  <rcc rId="5567" sId="1" numFmtId="4">
    <nc r="H219">
      <v>19.224</v>
    </nc>
  </rcc>
  <rcc rId="5568" sId="1" numFmtId="4">
    <oc r="H220">
      <v>1628.059</v>
    </oc>
    <nc r="H220">
      <v>385.75799999999998</v>
    </nc>
  </rcc>
  <rrc rId="5569" sId="1" ref="A227:XFD227" action="insertRow"/>
  <rcc rId="5570" sId="1">
    <nc r="A227" t="inlineStr">
      <is>
        <t>7330</t>
      </is>
    </nc>
  </rcc>
  <rcc rId="5571" sId="1">
    <nc r="H227">
      <f>6656.749+55.011</f>
    </nc>
  </rcc>
  <rcc rId="5572" sId="1" numFmtId="4">
    <oc r="H228">
      <v>2605.3200000000002</v>
    </oc>
    <nc r="H228"/>
  </rcc>
  <rcc rId="5573" sId="1" numFmtId="4">
    <oc r="H229">
      <v>188875.522</v>
    </oc>
    <nc r="H229"/>
  </rcc>
  <rcc rId="5574" sId="1" numFmtId="4">
    <oc r="G212">
      <v>3.484</v>
    </oc>
    <nc r="G212"/>
  </rcc>
  <rcc rId="5575" sId="1" numFmtId="4">
    <nc r="G228">
      <v>375.02499999999998</v>
    </nc>
  </rcc>
  <rcc rId="5576" sId="1">
    <oc r="A229" t="inlineStr">
      <is>
        <t>7380</t>
      </is>
    </oc>
    <nc r="A229"/>
  </rcc>
  <rcc rId="5577" sId="1">
    <oc r="B229" t="inlineStr">
      <is>
        <t>Виконання інвестиційних проектів за рахунок інших субвенцій з державного бюджету</t>
      </is>
    </oc>
    <nc r="B229"/>
  </rcc>
  <rrc rId="5578" sId="1" ref="A229:XFD229" action="deleteRow">
    <undo index="9" exp="ref" v="1" dr="H229" r="H211" sId="1"/>
    <rfmt sheetId="1" xfDxf="1" sqref="A229:XFD229" start="0" length="0">
      <dxf>
        <font>
          <sz val="11"/>
        </font>
        <fill>
          <patternFill patternType="solid">
            <bgColor rgb="FFFFFF00"/>
          </patternFill>
        </fill>
      </dxf>
    </rfmt>
    <rfmt sheetId="1" sqref="A229" start="0" length="0">
      <dxf>
        <font>
          <sz val="14"/>
          <name val="Times New Roman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B229" start="0" length="0">
      <dxf>
        <font>
          <sz val="14"/>
          <name val="Times New Roman"/>
          <scheme val="none"/>
        </font>
        <numFmt numFmtId="166" formatCode="0.0_)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C229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9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9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9" start="0" length="0">
      <dxf>
        <font>
          <sz val="14"/>
          <name val="Times New Roman"/>
          <scheme val="none"/>
        </font>
        <numFmt numFmtId="164" formatCode="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9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9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229">
        <f>SUM(H229-G229)</f>
      </nc>
      <n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29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9" start="0" length="0">
      <dxf>
        <fill>
          <patternFill patternType="none">
            <bgColor indexed="65"/>
          </patternFill>
        </fill>
      </dxf>
    </rfmt>
    <rfmt sheetId="1" sqref="L229" start="0" length="0">
      <dxf>
        <fill>
          <patternFill patternType="none">
            <bgColor indexed="65"/>
          </patternFill>
        </fill>
      </dxf>
    </rfmt>
    <rfmt sheetId="1" sqref="M229" start="0" length="0">
      <dxf>
        <fill>
          <patternFill patternType="none">
            <bgColor indexed="65"/>
          </patternFill>
        </fill>
      </dxf>
    </rfmt>
    <rfmt sheetId="1" sqref="N229" start="0" length="0">
      <dxf>
        <fill>
          <patternFill patternType="none">
            <bgColor indexed="65"/>
          </patternFill>
        </fill>
      </dxf>
    </rfmt>
    <rfmt sheetId="1" sqref="O229" start="0" length="0">
      <dxf>
        <fill>
          <patternFill patternType="none">
            <bgColor indexed="65"/>
          </patternFill>
        </fill>
      </dxf>
    </rfmt>
    <rfmt sheetId="1" sqref="P229" start="0" length="0">
      <dxf>
        <fill>
          <patternFill patternType="none">
            <bgColor indexed="65"/>
          </patternFill>
        </fill>
      </dxf>
    </rfmt>
    <rfmt sheetId="1" sqref="Q229" start="0" length="0">
      <dxf>
        <fill>
          <patternFill patternType="none">
            <bgColor indexed="65"/>
          </patternFill>
        </fill>
      </dxf>
    </rfmt>
    <rfmt sheetId="1" sqref="R229" start="0" length="0">
      <dxf>
        <fill>
          <patternFill patternType="none">
            <bgColor indexed="65"/>
          </patternFill>
        </fill>
      </dxf>
    </rfmt>
    <rfmt sheetId="1" sqref="S229" start="0" length="0">
      <dxf>
        <fill>
          <patternFill patternType="none">
            <bgColor indexed="65"/>
          </patternFill>
        </fill>
      </dxf>
    </rfmt>
    <rfmt sheetId="1" sqref="T229" start="0" length="0">
      <dxf>
        <fill>
          <patternFill patternType="none">
            <bgColor indexed="65"/>
          </patternFill>
        </fill>
      </dxf>
    </rfmt>
    <rfmt sheetId="1" sqref="U229" start="0" length="0">
      <dxf>
        <fill>
          <patternFill patternType="none">
            <bgColor indexed="65"/>
          </patternFill>
        </fill>
      </dxf>
    </rfmt>
    <rfmt sheetId="1" sqref="V229" start="0" length="0">
      <dxf>
        <fill>
          <patternFill patternType="none">
            <bgColor indexed="65"/>
          </patternFill>
        </fill>
      </dxf>
    </rfmt>
    <rfmt sheetId="1" sqref="W229" start="0" length="0">
      <dxf>
        <fill>
          <patternFill patternType="none">
            <bgColor indexed="65"/>
          </patternFill>
        </fill>
      </dxf>
    </rfmt>
    <rfmt sheetId="1" sqref="X229" start="0" length="0">
      <dxf>
        <fill>
          <patternFill patternType="none">
            <bgColor indexed="65"/>
          </patternFill>
        </fill>
      </dxf>
    </rfmt>
    <rfmt sheetId="1" sqref="Y229" start="0" length="0">
      <dxf>
        <fill>
          <patternFill patternType="none">
            <bgColor indexed="65"/>
          </patternFill>
        </fill>
      </dxf>
    </rfmt>
    <rfmt sheetId="1" sqref="Z229" start="0" length="0">
      <dxf>
        <fill>
          <patternFill patternType="none">
            <bgColor indexed="65"/>
          </patternFill>
        </fill>
      </dxf>
    </rfmt>
    <rfmt sheetId="1" sqref="AA229" start="0" length="0">
      <dxf>
        <fill>
          <patternFill patternType="none">
            <bgColor indexed="65"/>
          </patternFill>
        </fill>
      </dxf>
    </rfmt>
    <rfmt sheetId="1" sqref="AB229" start="0" length="0">
      <dxf>
        <fill>
          <patternFill patternType="none">
            <bgColor indexed="65"/>
          </patternFill>
        </fill>
      </dxf>
    </rfmt>
    <rfmt sheetId="1" sqref="AC229" start="0" length="0">
      <dxf>
        <fill>
          <patternFill patternType="none">
            <bgColor indexed="65"/>
          </patternFill>
        </fill>
      </dxf>
    </rfmt>
    <rfmt sheetId="1" sqref="AD229" start="0" length="0">
      <dxf>
        <fill>
          <patternFill patternType="none">
            <bgColor indexed="65"/>
          </patternFill>
        </fill>
      </dxf>
    </rfmt>
    <rfmt sheetId="1" sqref="AE229" start="0" length="0">
      <dxf>
        <fill>
          <patternFill patternType="none">
            <bgColor indexed="65"/>
          </patternFill>
        </fill>
      </dxf>
    </rfmt>
    <rfmt sheetId="1" sqref="AF229" start="0" length="0">
      <dxf>
        <fill>
          <patternFill patternType="none">
            <bgColor indexed="65"/>
          </patternFill>
        </fill>
      </dxf>
    </rfmt>
    <rfmt sheetId="1" sqref="AG229" start="0" length="0">
      <dxf>
        <fill>
          <patternFill patternType="none">
            <bgColor indexed="65"/>
          </patternFill>
        </fill>
      </dxf>
    </rfmt>
    <rfmt sheetId="1" sqref="AH229" start="0" length="0">
      <dxf>
        <fill>
          <patternFill patternType="none">
            <bgColor indexed="65"/>
          </patternFill>
        </fill>
      </dxf>
    </rfmt>
    <rfmt sheetId="1" sqref="AI229" start="0" length="0">
      <dxf>
        <fill>
          <patternFill patternType="none">
            <bgColor indexed="65"/>
          </patternFill>
        </fill>
      </dxf>
    </rfmt>
    <rfmt sheetId="1" sqref="AJ229" start="0" length="0">
      <dxf>
        <fill>
          <patternFill patternType="none">
            <bgColor indexed="65"/>
          </patternFill>
        </fill>
      </dxf>
    </rfmt>
    <rfmt sheetId="1" sqref="AK229" start="0" length="0">
      <dxf>
        <fill>
          <patternFill patternType="none">
            <bgColor indexed="65"/>
          </patternFill>
        </fill>
      </dxf>
    </rfmt>
    <rfmt sheetId="1" sqref="AL229" start="0" length="0">
      <dxf>
        <fill>
          <patternFill patternType="none">
            <bgColor indexed="65"/>
          </patternFill>
        </fill>
      </dxf>
    </rfmt>
    <rfmt sheetId="1" sqref="AM229" start="0" length="0">
      <dxf>
        <fill>
          <patternFill patternType="none">
            <bgColor indexed="65"/>
          </patternFill>
        </fill>
      </dxf>
    </rfmt>
    <rfmt sheetId="1" sqref="AN229" start="0" length="0">
      <dxf>
        <fill>
          <patternFill patternType="none">
            <bgColor indexed="65"/>
          </patternFill>
        </fill>
      </dxf>
    </rfmt>
    <rfmt sheetId="1" sqref="AO229" start="0" length="0">
      <dxf>
        <fill>
          <patternFill patternType="none">
            <bgColor indexed="65"/>
          </patternFill>
        </fill>
      </dxf>
    </rfmt>
    <rfmt sheetId="1" sqref="AP229" start="0" length="0">
      <dxf>
        <fill>
          <patternFill patternType="none">
            <bgColor indexed="65"/>
          </patternFill>
        </fill>
      </dxf>
    </rfmt>
    <rfmt sheetId="1" sqref="AQ229" start="0" length="0">
      <dxf>
        <fill>
          <patternFill patternType="none">
            <bgColor indexed="65"/>
          </patternFill>
        </fill>
      </dxf>
    </rfmt>
    <rfmt sheetId="1" sqref="AR229" start="0" length="0">
      <dxf>
        <fill>
          <patternFill patternType="none">
            <bgColor indexed="65"/>
          </patternFill>
        </fill>
      </dxf>
    </rfmt>
    <rfmt sheetId="1" sqref="AS229" start="0" length="0">
      <dxf>
        <fill>
          <patternFill patternType="none">
            <bgColor indexed="65"/>
          </patternFill>
        </fill>
      </dxf>
    </rfmt>
    <rfmt sheetId="1" sqref="AT229" start="0" length="0">
      <dxf>
        <fill>
          <patternFill patternType="none">
            <bgColor indexed="65"/>
          </patternFill>
        </fill>
      </dxf>
    </rfmt>
    <rfmt sheetId="1" sqref="AU229" start="0" length="0">
      <dxf>
        <fill>
          <patternFill patternType="none">
            <bgColor indexed="65"/>
          </patternFill>
        </fill>
      </dxf>
    </rfmt>
    <rfmt sheetId="1" sqref="AV229" start="0" length="0">
      <dxf>
        <fill>
          <patternFill patternType="none">
            <bgColor indexed="65"/>
          </patternFill>
        </fill>
      </dxf>
    </rfmt>
    <rfmt sheetId="1" sqref="AW229" start="0" length="0">
      <dxf>
        <fill>
          <patternFill patternType="none">
            <bgColor indexed="65"/>
          </patternFill>
        </fill>
      </dxf>
    </rfmt>
    <rfmt sheetId="1" sqref="AX229" start="0" length="0">
      <dxf>
        <fill>
          <patternFill patternType="none">
            <bgColor indexed="65"/>
          </patternFill>
        </fill>
      </dxf>
    </rfmt>
    <rfmt sheetId="1" sqref="AY229" start="0" length="0">
      <dxf>
        <fill>
          <patternFill patternType="none">
            <bgColor indexed="65"/>
          </patternFill>
        </fill>
      </dxf>
    </rfmt>
    <rfmt sheetId="1" sqref="AZ229" start="0" length="0">
      <dxf>
        <fill>
          <patternFill patternType="none">
            <bgColor indexed="65"/>
          </patternFill>
        </fill>
      </dxf>
    </rfmt>
    <rfmt sheetId="1" sqref="BA229" start="0" length="0">
      <dxf>
        <fill>
          <patternFill patternType="none">
            <bgColor indexed="65"/>
          </patternFill>
        </fill>
      </dxf>
    </rfmt>
    <rfmt sheetId="1" sqref="BB229" start="0" length="0">
      <dxf>
        <fill>
          <patternFill patternType="none">
            <bgColor indexed="65"/>
          </patternFill>
        </fill>
      </dxf>
    </rfmt>
    <rfmt sheetId="1" sqref="BC229" start="0" length="0">
      <dxf>
        <fill>
          <patternFill patternType="none">
            <bgColor indexed="65"/>
          </patternFill>
        </fill>
      </dxf>
    </rfmt>
    <rfmt sheetId="1" sqref="BD229" start="0" length="0">
      <dxf>
        <fill>
          <patternFill patternType="none">
            <bgColor indexed="65"/>
          </patternFill>
        </fill>
      </dxf>
    </rfmt>
    <rfmt sheetId="1" sqref="BE229" start="0" length="0">
      <dxf>
        <fill>
          <patternFill patternType="none">
            <bgColor indexed="65"/>
          </patternFill>
        </fill>
      </dxf>
    </rfmt>
    <rfmt sheetId="1" sqref="BF229" start="0" length="0">
      <dxf>
        <fill>
          <patternFill patternType="none">
            <bgColor indexed="65"/>
          </patternFill>
        </fill>
      </dxf>
    </rfmt>
    <rfmt sheetId="1" sqref="BG229" start="0" length="0">
      <dxf>
        <fill>
          <patternFill patternType="none">
            <bgColor indexed="65"/>
          </patternFill>
        </fill>
      </dxf>
    </rfmt>
    <rfmt sheetId="1" sqref="BH229" start="0" length="0">
      <dxf>
        <fill>
          <patternFill patternType="none">
            <bgColor indexed="65"/>
          </patternFill>
        </fill>
      </dxf>
    </rfmt>
    <rfmt sheetId="1" sqref="BI229" start="0" length="0">
      <dxf>
        <fill>
          <patternFill patternType="none">
            <bgColor indexed="65"/>
          </patternFill>
        </fill>
      </dxf>
    </rfmt>
    <rfmt sheetId="1" sqref="BJ229" start="0" length="0">
      <dxf>
        <fill>
          <patternFill patternType="none">
            <bgColor indexed="65"/>
          </patternFill>
        </fill>
      </dxf>
    </rfmt>
    <rfmt sheetId="1" sqref="BK229" start="0" length="0">
      <dxf>
        <fill>
          <patternFill patternType="none">
            <bgColor indexed="65"/>
          </patternFill>
        </fill>
      </dxf>
    </rfmt>
    <rfmt sheetId="1" sqref="BL229" start="0" length="0">
      <dxf>
        <fill>
          <patternFill patternType="none">
            <bgColor indexed="65"/>
          </patternFill>
        </fill>
      </dxf>
    </rfmt>
    <rfmt sheetId="1" sqref="BM229" start="0" length="0">
      <dxf>
        <fill>
          <patternFill patternType="none">
            <bgColor indexed="65"/>
          </patternFill>
        </fill>
      </dxf>
    </rfmt>
    <rfmt sheetId="1" sqref="BN229" start="0" length="0">
      <dxf>
        <fill>
          <patternFill patternType="none">
            <bgColor indexed="65"/>
          </patternFill>
        </fill>
      </dxf>
    </rfmt>
    <rfmt sheetId="1" sqref="BO229" start="0" length="0">
      <dxf>
        <fill>
          <patternFill patternType="none">
            <bgColor indexed="65"/>
          </patternFill>
        </fill>
      </dxf>
    </rfmt>
    <rfmt sheetId="1" sqref="BP229" start="0" length="0">
      <dxf>
        <fill>
          <patternFill patternType="none">
            <bgColor indexed="65"/>
          </patternFill>
        </fill>
      </dxf>
    </rfmt>
    <rfmt sheetId="1" sqref="BQ229" start="0" length="0">
      <dxf>
        <fill>
          <patternFill patternType="none">
            <bgColor indexed="65"/>
          </patternFill>
        </fill>
      </dxf>
    </rfmt>
    <rfmt sheetId="1" sqref="BR229" start="0" length="0">
      <dxf>
        <fill>
          <patternFill patternType="none">
            <bgColor indexed="65"/>
          </patternFill>
        </fill>
      </dxf>
    </rfmt>
    <rfmt sheetId="1" sqref="BS229" start="0" length="0">
      <dxf>
        <fill>
          <patternFill patternType="none">
            <bgColor indexed="65"/>
          </patternFill>
        </fill>
      </dxf>
    </rfmt>
    <rfmt sheetId="1" sqref="BT229" start="0" length="0">
      <dxf>
        <fill>
          <patternFill patternType="none">
            <bgColor indexed="65"/>
          </patternFill>
        </fill>
      </dxf>
    </rfmt>
    <rfmt sheetId="1" sqref="BU229" start="0" length="0">
      <dxf>
        <fill>
          <patternFill patternType="none">
            <bgColor indexed="65"/>
          </patternFill>
        </fill>
      </dxf>
    </rfmt>
    <rfmt sheetId="1" sqref="BV229" start="0" length="0">
      <dxf>
        <fill>
          <patternFill patternType="none">
            <bgColor indexed="65"/>
          </patternFill>
        </fill>
      </dxf>
    </rfmt>
    <rfmt sheetId="1" sqref="BW229" start="0" length="0">
      <dxf>
        <fill>
          <patternFill patternType="none">
            <bgColor indexed="65"/>
          </patternFill>
        </fill>
      </dxf>
    </rfmt>
    <rfmt sheetId="1" sqref="BX229" start="0" length="0">
      <dxf>
        <fill>
          <patternFill patternType="none">
            <bgColor indexed="65"/>
          </patternFill>
        </fill>
      </dxf>
    </rfmt>
    <rfmt sheetId="1" sqref="BY229" start="0" length="0">
      <dxf>
        <fill>
          <patternFill patternType="none">
            <bgColor indexed="65"/>
          </patternFill>
        </fill>
      </dxf>
    </rfmt>
    <rfmt sheetId="1" sqref="BZ229" start="0" length="0">
      <dxf>
        <fill>
          <patternFill patternType="none">
            <bgColor indexed="65"/>
          </patternFill>
        </fill>
      </dxf>
    </rfmt>
    <rfmt sheetId="1" sqref="CA229" start="0" length="0">
      <dxf>
        <fill>
          <patternFill patternType="none">
            <bgColor indexed="65"/>
          </patternFill>
        </fill>
      </dxf>
    </rfmt>
    <rfmt sheetId="1" sqref="CB229" start="0" length="0">
      <dxf>
        <fill>
          <patternFill patternType="none">
            <bgColor indexed="65"/>
          </patternFill>
        </fill>
      </dxf>
    </rfmt>
    <rfmt sheetId="1" sqref="CC229" start="0" length="0">
      <dxf>
        <fill>
          <patternFill patternType="none">
            <bgColor indexed="65"/>
          </patternFill>
        </fill>
      </dxf>
    </rfmt>
    <rfmt sheetId="1" sqref="CD229" start="0" length="0">
      <dxf>
        <fill>
          <patternFill patternType="none">
            <bgColor indexed="65"/>
          </patternFill>
        </fill>
      </dxf>
    </rfmt>
    <rfmt sheetId="1" sqref="CE229" start="0" length="0">
      <dxf>
        <fill>
          <patternFill patternType="none">
            <bgColor indexed="65"/>
          </patternFill>
        </fill>
      </dxf>
    </rfmt>
    <rfmt sheetId="1" sqref="CF229" start="0" length="0">
      <dxf>
        <fill>
          <patternFill patternType="none">
            <bgColor indexed="65"/>
          </patternFill>
        </fill>
      </dxf>
    </rfmt>
    <rfmt sheetId="1" sqref="CG229" start="0" length="0">
      <dxf>
        <fill>
          <patternFill patternType="none">
            <bgColor indexed="65"/>
          </patternFill>
        </fill>
      </dxf>
    </rfmt>
    <rfmt sheetId="1" sqref="CH229" start="0" length="0">
      <dxf>
        <fill>
          <patternFill patternType="none">
            <bgColor indexed="65"/>
          </patternFill>
        </fill>
      </dxf>
    </rfmt>
    <rfmt sheetId="1" sqref="CI229" start="0" length="0">
      <dxf>
        <fill>
          <patternFill patternType="none">
            <bgColor indexed="65"/>
          </patternFill>
        </fill>
      </dxf>
    </rfmt>
    <rfmt sheetId="1" sqref="CJ229" start="0" length="0">
      <dxf>
        <fill>
          <patternFill patternType="none">
            <bgColor indexed="65"/>
          </patternFill>
        </fill>
      </dxf>
    </rfmt>
    <rfmt sheetId="1" sqref="CK229" start="0" length="0">
      <dxf>
        <fill>
          <patternFill patternType="none">
            <bgColor indexed="65"/>
          </patternFill>
        </fill>
      </dxf>
    </rfmt>
    <rfmt sheetId="1" sqref="CL229" start="0" length="0">
      <dxf>
        <fill>
          <patternFill patternType="none">
            <bgColor indexed="65"/>
          </patternFill>
        </fill>
      </dxf>
    </rfmt>
    <rfmt sheetId="1" sqref="CM229" start="0" length="0">
      <dxf>
        <fill>
          <patternFill patternType="none">
            <bgColor indexed="65"/>
          </patternFill>
        </fill>
      </dxf>
    </rfmt>
    <rfmt sheetId="1" sqref="CN229" start="0" length="0">
      <dxf>
        <fill>
          <patternFill patternType="none">
            <bgColor indexed="65"/>
          </patternFill>
        </fill>
      </dxf>
    </rfmt>
    <rfmt sheetId="1" sqref="CO229" start="0" length="0">
      <dxf>
        <fill>
          <patternFill patternType="none">
            <bgColor indexed="65"/>
          </patternFill>
        </fill>
      </dxf>
    </rfmt>
    <rfmt sheetId="1" sqref="CP229" start="0" length="0">
      <dxf>
        <fill>
          <patternFill patternType="none">
            <bgColor indexed="65"/>
          </patternFill>
        </fill>
      </dxf>
    </rfmt>
    <rfmt sheetId="1" sqref="CQ229" start="0" length="0">
      <dxf>
        <fill>
          <patternFill patternType="none">
            <bgColor indexed="65"/>
          </patternFill>
        </fill>
      </dxf>
    </rfmt>
  </rrc>
  <rcv guid="{CFD58EC5-F475-4F0C-8822-861C497EA100}" action="delete"/>
  <rdn rId="0" localSheetId="1" customView="1" name="Z_CFD58EC5_F475_4F0C_8822_861C497EA100_.wvu.PrintArea" hidden="1" oldHidden="1">
    <formula>общее!$A$1:$J$280</formula>
    <oldFormula>общее!$A$1:$J$280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общее!$214:$217,общее!$221:$226</formula>
    <oldFormula>общее!$214:$217,общее!$221:$226</oldFormula>
  </rdn>
  <rdn rId="0" localSheetId="1" customView="1" name="Z_CFD58EC5_F475_4F0C_8822_861C497EA100_.wvu.FilterData" hidden="1" oldHidden="1">
    <formula>общее!$A$6:$J$280</formula>
    <oldFormula>общее!$A$6:$J$280</oldFormula>
  </rdn>
  <rcv guid="{CFD58EC5-F475-4F0C-8822-861C497EA100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fmt sheetId="1" sqref="G255:G259">
    <dxf>
      <fill>
        <patternFill>
          <bgColor theme="0"/>
        </patternFill>
      </fill>
    </dxf>
  </rfmt>
  <rcc rId="4641" sId="1" numFmtId="4">
    <oc r="C263">
      <v>130.38800000000001</v>
    </oc>
    <nc r="C263"/>
  </rcc>
  <rcc rId="4642" sId="1" numFmtId="4">
    <oc r="C262">
      <v>119.81</v>
    </oc>
    <nc r="C262"/>
  </rcc>
  <rcc rId="4643" sId="1" numFmtId="4">
    <oc r="C261">
      <v>42.3</v>
    </oc>
    <nc r="C261"/>
  </rcc>
  <rcc rId="4644" sId="1" numFmtId="4">
    <oc r="C266">
      <v>499.90600000000001</v>
    </oc>
    <nc r="C266"/>
  </rcc>
  <rcc rId="4645" sId="1" numFmtId="4">
    <oc r="C269">
      <v>4258.5469999999996</v>
    </oc>
    <nc r="C269">
      <v>1029.278</v>
    </nc>
  </rcc>
  <rfmt sheetId="1" sqref="A259:C269">
    <dxf>
      <fill>
        <patternFill>
          <bgColor theme="0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общее!$A$6:$J$313</formula>
    <oldFormula>общее!$A$6:$J$313</oldFormula>
  </rdn>
  <rcv guid="{06B33669-D909-4CD8-806F-33C009B9DF0A}" action="add"/>
</revisions>
</file>

<file path=xl/revisions/revisionLog11311.xml><?xml version="1.0" encoding="utf-8"?>
<revisions xmlns="http://schemas.openxmlformats.org/spreadsheetml/2006/main" xmlns:r="http://schemas.openxmlformats.org/officeDocument/2006/relationships">
  <rcc rId="3904" sId="1">
    <oc r="J277">
      <f>SUM(H277/G277*100)</f>
    </oc>
    <nc r="J277" t="inlineStr">
      <is>
        <t>в 2,8 р.б.</t>
      </is>
    </nc>
  </rcc>
  <rcc rId="3905" sId="1">
    <oc r="J282">
      <f>SUM(H282/G282*100)</f>
    </oc>
    <nc r="J282" t="inlineStr">
      <is>
        <t>в 2,8 р.б.</t>
      </is>
    </nc>
  </rcc>
  <rcc rId="3906" sId="1">
    <oc r="J287">
      <f>SUM(H287/G287*100)</f>
    </oc>
    <nc r="J287" t="inlineStr">
      <is>
        <t>в 2,9р.б.</t>
      </is>
    </nc>
  </rcc>
  <rcv guid="{CFD58EC5-F475-4F0C-8822-861C497EA100}" action="delete"/>
  <rdn rId="0" localSheetId="1" customView="1" name="Z_CFD58EC5_F475_4F0C_8822_861C497EA100_.wvu.PrintArea" hidden="1" oldHidden="1">
    <formula>общее!$A$1:$J$304</formula>
    <oldFormula>общее!$A$1:$J$304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общее!$232:$235,общее!$237:$242</formula>
    <oldFormula>общее!$232:$235,общее!$237:$242</oldFormula>
  </rdn>
  <rdn rId="0" localSheetId="1" customView="1" name="Z_CFD58EC5_F475_4F0C_8822_861C497EA100_.wvu.FilterData" hidden="1" oldHidden="1">
    <formula>общее!$A$6:$J$304</formula>
    <oldFormula>общее!$A$6:$J$304</oldFormula>
  </rdn>
  <rcv guid="{CFD58EC5-F475-4F0C-8822-861C497EA100}" action="add"/>
</revisions>
</file>

<file path=xl/revisions/revisionLog113111.xml><?xml version="1.0" encoding="utf-8"?>
<revisions xmlns="http://schemas.openxmlformats.org/spreadsheetml/2006/main" xmlns:r="http://schemas.openxmlformats.org/officeDocument/2006/relationships">
  <rcc rId="1959" sId="1" numFmtId="4">
    <oc r="C238">
      <v>4988.4809999999998</v>
    </oc>
    <nc r="C238">
      <v>8694.393</v>
    </nc>
  </rcc>
  <rcc rId="1960" sId="1" numFmtId="4">
    <oc r="C236">
      <v>47602.17</v>
    </oc>
    <nc r="C236">
      <v>108511.673</v>
    </nc>
  </rcc>
  <rcc rId="1961" sId="1">
    <oc r="C249">
      <f>422.749+389+8</f>
    </oc>
    <nc r="C249">
      <f>773.816+518.565+8</f>
    </nc>
  </rcc>
  <rfmt sheetId="1" sqref="C234:C249">
    <dxf>
      <fill>
        <patternFill patternType="none">
          <bgColor auto="1"/>
        </patternFill>
      </fill>
    </dxf>
  </rfmt>
  <rcc rId="1962" sId="1">
    <oc r="C256">
      <v>516.48099999999999</v>
    </oc>
    <nc r="C256">
      <f>516.481+700+48.994+8883.166</f>
    </nc>
  </rcc>
  <rcc rId="1963" sId="1" numFmtId="4">
    <nc r="C260">
      <v>424.61799999999999</v>
    </nc>
  </rcc>
  <rcc rId="1964" sId="1" numFmtId="4">
    <nc r="C263">
      <v>1459.2570000000001</v>
    </nc>
  </rcc>
  <rcc rId="1965" sId="1">
    <oc r="C252">
      <v>11953.112999999999</v>
    </oc>
    <nc r="C252">
      <f>7671.263+0.209+1940.951</f>
    </nc>
  </rcc>
  <rfmt sheetId="1" sqref="C250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131111.xml><?xml version="1.0" encoding="utf-8"?>
<revisions xmlns="http://schemas.openxmlformats.org/spreadsheetml/2006/main" xmlns:r="http://schemas.openxmlformats.org/officeDocument/2006/relationships">
  <rcc rId="1691" sId="1">
    <oc r="C285" t="inlineStr">
      <is>
        <t>станом на 01 квітня 2022 року, тис. грн.</t>
      </is>
    </oc>
    <nc r="C285" t="inlineStr">
      <is>
        <t>станом на 01 липня 2022 року, тис. грн.</t>
      </is>
    </nc>
  </rcc>
  <rcc rId="1692" sId="1">
    <oc r="D285" t="inlineStr">
      <is>
        <t>станом на 01 квітня 2023 року, тис. грн.</t>
      </is>
    </oc>
    <nc r="D285" t="inlineStr">
      <is>
        <t>станом на 01 липня 2023 року, тис. грн.</t>
      </is>
    </nc>
  </rcc>
  <rcc rId="1693" sId="1">
    <oc r="G285" t="inlineStr">
      <is>
        <t>станом на 01 квітня 2022 року, тис. грн.</t>
      </is>
    </oc>
    <nc r="G285" t="inlineStr">
      <is>
        <t>станом на 01 липня 2022 року, тис. грн.</t>
      </is>
    </nc>
  </rcc>
  <rcc rId="1694" sId="1">
    <oc r="H285" t="inlineStr">
      <is>
        <t>станом на 01 квітня 2023 року, тис. грн.</t>
      </is>
    </oc>
    <nc r="H285" t="inlineStr">
      <is>
        <t>станом на 01 липня 2023 року, тис. грн.</t>
      </is>
    </nc>
  </rcc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1311111.xml><?xml version="1.0" encoding="utf-8"?>
<revisions xmlns="http://schemas.openxmlformats.org/spreadsheetml/2006/main" xmlns:r="http://schemas.openxmlformats.org/officeDocument/2006/relationships">
  <rcc rId="1649" sId="1">
    <oc r="F12">
      <f>D12/C12*100</f>
    </oc>
    <nc r="F12" t="inlineStr">
      <is>
        <t>в 3.8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3112.xml><?xml version="1.0" encoding="utf-8"?>
<revisions xmlns="http://schemas.openxmlformats.org/spreadsheetml/2006/main" xmlns:r="http://schemas.openxmlformats.org/officeDocument/2006/relationships">
  <rfmt sheetId="1" sqref="G244:G248">
    <dxf>
      <fill>
        <patternFill>
          <bgColor theme="0"/>
        </patternFill>
      </fill>
    </dxf>
  </rfmt>
  <rcc rId="3674" sId="1" numFmtId="4">
    <nc r="C251">
      <v>42.3</v>
    </nc>
  </rcc>
  <rcc rId="3675" sId="1" numFmtId="4">
    <nc r="C252">
      <v>119.81</v>
    </nc>
  </rcc>
  <rcc rId="3676" sId="1" numFmtId="4">
    <nc r="C253">
      <v>130.38800000000001</v>
    </nc>
  </rcc>
  <rfmt sheetId="1" sqref="C251:C253">
    <dxf>
      <fill>
        <patternFill>
          <bgColor theme="0"/>
        </patternFill>
      </fill>
    </dxf>
  </rfmt>
  <rcc rId="3677" sId="1" numFmtId="4">
    <nc r="G253">
      <v>110.651</v>
    </nc>
  </rcc>
  <rfmt sheetId="1" sqref="G253">
    <dxf>
      <fill>
        <patternFill>
          <bgColor theme="0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общее!$A$6:$J$303</formula>
    <oldFormula>общее!$A$6:$J$303</oldFormula>
  </rdn>
  <rcv guid="{06B33669-D909-4CD8-806F-33C009B9DF0A}" action="add"/>
</revisions>
</file>

<file path=xl/revisions/revisionLog1131121.xml><?xml version="1.0" encoding="utf-8"?>
<revisions xmlns="http://schemas.openxmlformats.org/spreadsheetml/2006/main" xmlns:r="http://schemas.openxmlformats.org/officeDocument/2006/relationships">
  <rcc rId="3298" sId="1" numFmtId="4">
    <oc r="G288">
      <v>-54098.675000000003</v>
    </oc>
    <nc r="G288">
      <v>-14940.753000000001</v>
    </nc>
  </rcc>
  <rcc rId="3299" sId="1" numFmtId="4">
    <oc r="G290">
      <v>96344.118000000002</v>
    </oc>
    <nc r="G290">
      <v>611464.60800000001</v>
    </nc>
  </rcc>
  <rcc rId="3300" sId="1" numFmtId="4">
    <oc r="G291">
      <v>-1401.7460000000001</v>
    </oc>
    <nc r="G291">
      <v>-3184.51</v>
    </nc>
  </rcc>
  <rfmt sheetId="1" sqref="G285:G292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общее!$A$1:$J$300</formula>
    <oldFormula>общее!$A$1:$J$300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общее!$230:$233,общее!$235:$240</formula>
    <oldFormula>общее!$230:$233,общее!$235:$240</oldFormula>
  </rdn>
  <rdn rId="0" localSheetId="1" customView="1" name="Z_CFD58EC5_F475_4F0C_8822_861C497EA100_.wvu.FilterData" hidden="1" oldHidden="1">
    <formula>общее!$A$6:$J$300</formula>
    <oldFormula>общее!$A$6:$J$300</oldFormula>
  </rdn>
  <rcv guid="{CFD58EC5-F475-4F0C-8822-861C497EA100}" action="add"/>
</revisions>
</file>

<file path=xl/revisions/revisionLog113112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общее!$A$1:$J$300</formula>
    <oldFormula>общее!$A$1:$J$300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общее!$230:$233,общее!$235:$240</formula>
    <oldFormula>общее!$230:$233,общее!$235:$240</oldFormula>
  </rdn>
  <rdn rId="0" localSheetId="1" customView="1" name="Z_CFD58EC5_F475_4F0C_8822_861C497EA100_.wvu.FilterData" hidden="1" oldHidden="1">
    <formula>общее!$A$6:$J$300</formula>
    <oldFormula>общее!$A$6:$J$300</oldFormula>
  </rdn>
  <rcv guid="{CFD58EC5-F475-4F0C-8822-861C497EA100}" action="add"/>
</revisions>
</file>

<file path=xl/revisions/revisionLog113112111.xml><?xml version="1.0" encoding="utf-8"?>
<revisions xmlns="http://schemas.openxmlformats.org/spreadsheetml/2006/main" xmlns:r="http://schemas.openxmlformats.org/officeDocument/2006/relationships">
  <rfmt sheetId="1" sqref="J90" start="0" length="0">
    <dxf>
      <numFmt numFmtId="165" formatCode="0.0"/>
      <fill>
        <patternFill patternType="solid">
          <bgColor rgb="FFFFFF00"/>
        </patternFill>
      </fill>
    </dxf>
  </rfmt>
  <rcc rId="2023" sId="1">
    <oc r="J90" t="inlineStr">
      <is>
        <t>в 6 разів</t>
      </is>
    </oc>
    <nc r="J90" t="inlineStr">
      <is>
        <t>в 6,2 р.б.</t>
      </is>
    </nc>
  </rcc>
  <rfmt sheetId="1" sqref="J90">
    <dxf>
      <fill>
        <patternFill patternType="none">
          <bgColor auto="1"/>
        </patternFill>
      </fill>
    </dxf>
  </rfmt>
  <rfmt sheetId="1" sqref="J92" start="0" length="0">
    <dxf>
      <numFmt numFmtId="165" formatCode="0.0"/>
    </dxf>
  </rfmt>
  <rfmt sheetId="1" sqref="J93" start="0" length="0">
    <dxf>
      <numFmt numFmtId="165" formatCode="0.0"/>
    </dxf>
  </rfmt>
  <rcc rId="2024" sId="1">
    <oc r="J92" t="inlineStr">
      <is>
        <t>в 10 разів</t>
      </is>
    </oc>
    <nc r="J92" t="inlineStr">
      <is>
        <t>в 10,1 р.б.</t>
      </is>
    </nc>
  </rcc>
  <rcc rId="2025" sId="1">
    <oc r="J93" t="inlineStr">
      <is>
        <t>в 10 разів</t>
      </is>
    </oc>
    <nc r="J93" t="inlineStr">
      <is>
        <t>в 10,6 р.б.</t>
      </is>
    </nc>
  </rcc>
  <rcc rId="2026" sId="1">
    <oc r="J94" t="inlineStr">
      <is>
        <t>в 516 разів</t>
      </is>
    </oc>
    <nc r="J94" t="inlineStr">
      <is>
        <t>в 51,6 р.б.</t>
      </is>
    </nc>
  </rcc>
  <rcc rId="2027" sId="1">
    <oc r="J103" t="inlineStr">
      <is>
        <t>в 78 разів</t>
      </is>
    </oc>
    <nc r="J103" t="inlineStr">
      <is>
        <t>в 78,2 р.б.</t>
      </is>
    </nc>
  </rcc>
  <rfmt sheetId="1" sqref="J105" start="0" length="0">
    <dxf>
      <numFmt numFmtId="165" formatCode="0.0"/>
    </dxf>
  </rfmt>
  <rfmt sheetId="1" sqref="J106" start="0" length="0">
    <dxf>
      <numFmt numFmtId="165" formatCode="0.0"/>
    </dxf>
  </rfmt>
  <rcc rId="2028" sId="1">
    <oc r="J105" t="inlineStr">
      <is>
        <t xml:space="preserve">в 9 разів </t>
      </is>
    </oc>
    <nc r="J105" t="inlineStr">
      <is>
        <t>в 9,5 р.б.</t>
      </is>
    </nc>
  </rcc>
  <rcc rId="2029" sId="1">
    <oc r="J106" t="inlineStr">
      <is>
        <t xml:space="preserve">в 9 разів </t>
      </is>
    </oc>
    <nc r="J106" t="inlineStr">
      <is>
        <t>в 9,5 р.б.</t>
      </is>
    </nc>
  </rcc>
  <rcc rId="2030" sId="1">
    <oc r="J108" t="inlineStr">
      <is>
        <t>в 170 разів</t>
      </is>
    </oc>
    <nc r="J108" t="inlineStr">
      <is>
        <t>в 17,0 р.б.</t>
      </is>
    </nc>
  </rcc>
  <rcc rId="2031" sId="1">
    <oc r="J110" t="inlineStr">
      <is>
        <t>в 4173 рази</t>
      </is>
    </oc>
    <nc r="J110" t="inlineStr">
      <is>
        <t>в 4172,7 р.б.</t>
      </is>
    </nc>
  </rcc>
  <rcc rId="2032" sId="1">
    <oc r="J111" t="inlineStr">
      <is>
        <t>в 4173 рази</t>
      </is>
    </oc>
    <nc r="J111" t="inlineStr">
      <is>
        <t>в 4172,7 р.б.</t>
      </is>
    </nc>
  </rcc>
  <rcc rId="2033" sId="1">
    <oc r="J179">
      <f>SUM(H179/G179*100)</f>
    </oc>
    <nc r="J179" t="inlineStr">
      <is>
        <t>в 4, р.б.</t>
      </is>
    </nc>
  </rcc>
  <rcc rId="2034" sId="1">
    <oc r="J181">
      <f>SUM(H181/G181*100)</f>
    </oc>
    <nc r="J181" t="inlineStr">
      <is>
        <t>в 4,1 р.б.</t>
      </is>
    </nc>
  </rcc>
  <rcc rId="2035" sId="1">
    <oc r="J182">
      <f>SUM(H182/G182*100)</f>
    </oc>
    <nc r="J182" t="inlineStr">
      <is>
        <t>в 4,1 р.б.</t>
      </is>
    </nc>
  </rcc>
  <rfmt sheetId="1" sqref="J184" start="0" length="0">
    <dxf>
      <font>
        <b val="0"/>
        <sz val="14"/>
        <name val="Times New Roman"/>
        <scheme val="none"/>
      </font>
      <numFmt numFmtId="165" formatCode="0.0"/>
    </dxf>
  </rfmt>
  <rfmt sheetId="1" sqref="J188" start="0" length="0">
    <dxf>
      <numFmt numFmtId="165" formatCode="0.0"/>
    </dxf>
  </rfmt>
  <rfmt sheetId="1" sqref="J189" start="0" length="0">
    <dxf>
      <numFmt numFmtId="165" formatCode="0.0"/>
    </dxf>
  </rfmt>
  <rfmt sheetId="1" sqref="J184" start="0" length="2147483647">
    <dxf>
      <font>
        <b/>
      </font>
    </dxf>
  </rfmt>
  <rcc rId="2036" sId="1">
    <oc r="J184" t="inlineStr">
      <is>
        <t>в 12 разів</t>
      </is>
    </oc>
    <nc r="J184" t="inlineStr">
      <is>
        <t>в 12,3 р.б.</t>
      </is>
    </nc>
  </rcc>
  <rcc rId="2037" sId="1">
    <oc r="J188" t="inlineStr">
      <is>
        <t>в 4 рази</t>
      </is>
    </oc>
    <nc r="J188" t="inlineStr">
      <is>
        <t>в 4,0 р.б.</t>
      </is>
    </nc>
  </rcc>
  <rcc rId="2038" sId="1">
    <oc r="J189" t="inlineStr">
      <is>
        <t>в 5 разів</t>
      </is>
    </oc>
    <nc r="J189" t="inlineStr">
      <is>
        <t>в 5,1 р.б.</t>
      </is>
    </nc>
  </rcc>
  <rcc rId="2039" sId="1">
    <oc r="J192" t="inlineStr">
      <is>
        <t>в 17 разів</t>
      </is>
    </oc>
    <nc r="J192" t="inlineStr">
      <is>
        <t>в 17,3 р.б.</t>
      </is>
    </nc>
  </rcc>
  <rcc rId="2040" sId="1">
    <oc r="J193" t="inlineStr">
      <is>
        <t>в 17 разів</t>
      </is>
    </oc>
    <nc r="J193" t="inlineStr">
      <is>
        <t>в 17,3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131122.xml><?xml version="1.0" encoding="utf-8"?>
<revisions xmlns="http://schemas.openxmlformats.org/spreadsheetml/2006/main" xmlns:r="http://schemas.openxmlformats.org/officeDocument/2006/relationships">
  <rcc rId="3247" sId="1" numFmtId="4">
    <oc r="H261">
      <v>27460.637999999999</v>
    </oc>
    <nc r="H261">
      <v>18570.575000000001</v>
    </nc>
  </rcc>
  <rfmt sheetId="1" sqref="H261:I261">
    <dxf>
      <fill>
        <patternFill>
          <bgColor theme="0"/>
        </patternFill>
      </fill>
    </dxf>
  </rfmt>
  <rfmt sheetId="1" sqref="J261">
    <dxf>
      <fill>
        <patternFill>
          <bgColor theme="0"/>
        </patternFill>
      </fill>
    </dxf>
  </rfmt>
  <rcc rId="3248" sId="1" numFmtId="4">
    <oc r="D261">
      <v>11603.275</v>
    </oc>
    <nc r="D261">
      <v>34287.635999999999</v>
    </nc>
  </rcc>
  <rfmt sheetId="1" sqref="D261:F261">
    <dxf>
      <fill>
        <patternFill>
          <bgColor theme="0"/>
        </patternFill>
      </fill>
    </dxf>
  </rfmt>
  <rfmt sheetId="1" sqref="C260:J260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общее!$A$6:$J$300</formula>
    <oldFormula>общее!$A$6:$J$300</oldFormula>
  </rdn>
  <rcv guid="{84AB9039-6109-4932-AA14-522BD4A30F0B}" action="add"/>
</revisions>
</file>

<file path=xl/revisions/revisionLog11312.xml><?xml version="1.0" encoding="utf-8"?>
<revisions xmlns="http://schemas.openxmlformats.org/spreadsheetml/2006/main" xmlns:r="http://schemas.openxmlformats.org/officeDocument/2006/relationships">
  <rcc rId="2563" sId="1" numFmtId="4">
    <oc r="C40">
      <v>302.35599999999999</v>
    </oc>
    <nc r="C40">
      <v>375.62299999999999</v>
    </nc>
  </rcc>
  <rcc rId="2564" sId="1" numFmtId="4">
    <oc r="D40">
      <v>8.3949999999999996</v>
    </oc>
    <nc r="D40">
      <v>46.776000000000003</v>
    </nc>
  </rcc>
  <rfmt sheetId="1" sqref="F40">
    <dxf>
      <fill>
        <patternFill patternType="none">
          <bgColor auto="1"/>
        </patternFill>
      </fill>
    </dxf>
  </rfmt>
  <rfmt sheetId="1" sqref="A40:XFD4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1313.xml><?xml version="1.0" encoding="utf-8"?>
<revisions xmlns="http://schemas.openxmlformats.org/spreadsheetml/2006/main" xmlns:r="http://schemas.openxmlformats.org/officeDocument/2006/relationships">
  <rcc rId="3385" sId="1" numFmtId="4">
    <oc r="D269">
      <v>443.46600000000001</v>
    </oc>
    <nc r="D269">
      <v>834.59299999999996</v>
    </nc>
  </rcc>
  <rcc rId="3386" sId="1" numFmtId="4">
    <nc r="H264">
      <v>70.2</v>
    </nc>
  </rcc>
  <rcc rId="3387" sId="1" numFmtId="4">
    <oc r="H266">
      <v>11148.39</v>
    </oc>
    <nc r="H266">
      <v>12842.18</v>
    </nc>
  </rcc>
  <rcc rId="3388" sId="1" numFmtId="4">
    <nc r="D264">
      <v>620</v>
    </nc>
  </rcc>
  <rcc rId="3389" sId="1" numFmtId="4">
    <oc r="D266">
      <v>8418.4779999999992</v>
    </oc>
    <nc r="D266">
      <v>10688.578</v>
    </nc>
  </rcc>
  <rcc rId="3390" sId="1" numFmtId="4">
    <nc r="C264">
      <v>273.5</v>
    </nc>
  </rcc>
  <rcc rId="3391" sId="1" numFmtId="4">
    <oc r="C265">
      <f>516.481+700+48.994+8883.166</f>
    </oc>
    <nc r="C265">
      <v>516.48099999999999</v>
    </nc>
  </rcc>
  <rcc rId="3392" sId="1">
    <nc r="C266">
      <v>39702.898000000001</v>
    </nc>
  </rcc>
  <rcv guid="{CFD58EC5-F475-4F0C-8822-861C497EA100}" action="delete"/>
  <rdn rId="0" localSheetId="1" customView="1" name="Z_CFD58EC5_F475_4F0C_8822_861C497EA100_.wvu.PrintArea" hidden="1" oldHidden="1">
    <formula>общее!$A$1:$J$300</formula>
    <oldFormula>общее!$A$1:$J$300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общее!$230:$233,общее!$235:$240</formula>
    <oldFormula>общее!$230:$233,общее!$235:$240</oldFormula>
  </rdn>
  <rdn rId="0" localSheetId="1" customView="1" name="Z_CFD58EC5_F475_4F0C_8822_861C497EA100_.wvu.FilterData" hidden="1" oldHidden="1">
    <formula>общее!$A$6:$J$300</formula>
    <oldFormula>общее!$A$6:$J$300</oldFormula>
  </rdn>
  <rcv guid="{CFD58EC5-F475-4F0C-8822-861C497EA100}" action="add"/>
</revisions>
</file>

<file path=xl/revisions/revisionLog1132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общее!$A$6:$J$300</formula>
    <oldFormula>общее!$A$6:$J$300</oldFormula>
  </rdn>
  <rcv guid="{84AB9039-6109-4932-AA14-522BD4A30F0B}" action="add"/>
</revisions>
</file>

<file path=xl/revisions/revisionLog1132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3211.xml><?xml version="1.0" encoding="utf-8"?>
<revisions xmlns="http://schemas.openxmlformats.org/spreadsheetml/2006/main" xmlns:r="http://schemas.openxmlformats.org/officeDocument/2006/relationships">
  <rcc rId="789" sId="1">
    <oc r="C244">
      <f>C245+C246+C252+C253+C254+C256+C255+C258+C257</f>
    </oc>
    <nc r="C244"/>
  </rcc>
  <rcc rId="790" sId="1">
    <oc r="D244">
      <f>D245+D246+D252+D253+D254+D256+D255+D258+D257</f>
    </oc>
    <nc r="D244"/>
  </rcc>
  <rcc rId="791" sId="1">
    <oc r="E244">
      <f>SUM(D244-C244)</f>
    </oc>
    <nc r="E244"/>
  </rcc>
  <rcc rId="792" sId="1">
    <oc r="F244">
      <f>SUM(D244/C244*100)</f>
    </oc>
    <nc r="F244"/>
  </rcc>
  <rcc rId="793" sId="1">
    <oc r="I290">
      <f>SUM(H290-G290)</f>
    </oc>
    <nc r="I290"/>
  </rcc>
  <rcc rId="794" sId="1">
    <oc r="J290">
      <f>SUM(H290/G290*100)</f>
    </oc>
    <nc r="J290"/>
  </rcc>
  <rcc rId="795" sId="1">
    <oc r="I291">
      <f>SUM(H291-G291)</f>
    </oc>
    <nc r="I291"/>
  </rcc>
  <rcc rId="796" sId="1">
    <oc r="I292">
      <f>SUM(H292-G292)</f>
    </oc>
    <nc r="I292"/>
  </rcc>
  <rcc rId="797" sId="1">
    <oc r="J292">
      <f>SUM(H292/G292*100)</f>
    </oc>
    <nc r="J292"/>
  </rcc>
  <rcc rId="798" sId="1">
    <oc r="I293">
      <f>SUM(H293-G293)</f>
    </oc>
    <nc r="I293"/>
  </rcc>
  <rcc rId="799" sId="1">
    <oc r="J293">
      <f>SUM(H293/G293*100)</f>
    </oc>
    <nc r="J293"/>
  </rcc>
  <rcc rId="800" sId="1">
    <oc r="I294">
      <f>SUM(H294-G294)</f>
    </oc>
    <nc r="I294"/>
  </rcc>
  <rcc rId="801" sId="1">
    <oc r="J294">
      <f>SUM(H294/G294*100)</f>
    </oc>
    <nc r="J294"/>
  </rcc>
  <rcc rId="802" sId="1" numFmtId="4">
    <oc r="G303">
      <v>9872.4359999999997</v>
    </oc>
    <nc r="G303"/>
  </rcc>
  <rcc rId="803" sId="1" numFmtId="4">
    <oc r="G304">
      <v>-6854.3378199999997</v>
    </oc>
    <nc r="G304">
      <v>-1041.82</v>
    </nc>
  </rcc>
  <rcc rId="804" sId="1" numFmtId="4">
    <oc r="G310">
      <v>-3359.9110000000001</v>
    </oc>
    <nc r="G310">
      <v>-8782.5349999999999</v>
    </nc>
  </rcc>
  <rcc rId="805" sId="1" numFmtId="4">
    <oc r="G312">
      <v>558278.53500000003</v>
    </oc>
    <nc r="G312">
      <v>9168.9950000000008</v>
    </nc>
  </rcc>
  <rcc rId="806" sId="1" numFmtId="4">
    <oc r="G313">
      <v>14009.967000000001</v>
    </oc>
    <nc r="G313"/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322.xml><?xml version="1.0" encoding="utf-8"?>
<revisions xmlns="http://schemas.openxmlformats.org/spreadsheetml/2006/main" xmlns:r="http://schemas.openxmlformats.org/officeDocument/2006/relationships">
  <rfmt sheetId="1" sqref="J43" start="0" length="2147483647">
    <dxf>
      <font>
        <b/>
      </font>
    </dxf>
  </rfmt>
  <rfmt sheetId="1" sqref="J63:J68" start="0" length="2147483647">
    <dxf>
      <font>
        <b/>
      </font>
    </dxf>
  </rfmt>
  <rfmt sheetId="1" sqref="J70:J71" start="0" length="2147483647">
    <dxf>
      <font>
        <b/>
      </font>
    </dxf>
  </rfmt>
  <rcc rId="1631" sId="1">
    <oc r="F42">
      <f>D42/C42*100</f>
    </oc>
    <nc r="F42"/>
  </rcc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33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fmt sheetId="1" sqref="A65:XFD66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общее!$A$2:$J$286</formula>
    <oldFormula>общее!$A$2:$J$286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общее!$A$6:$J$299</formula>
    <oldFormula>общее!$A$6:$J$299</oldFormula>
  </rdn>
  <rcv guid="{221AFC77-C97B-4D44-8163-7AA758A08BF9}" action="add"/>
</revisions>
</file>

<file path=xl/revisions/revisionLog1142.xml><?xml version="1.0" encoding="utf-8"?>
<revisions xmlns="http://schemas.openxmlformats.org/spreadsheetml/2006/main" xmlns:r="http://schemas.openxmlformats.org/officeDocument/2006/relationships">
  <rcc rId="1218" sId="1" numFmtId="4">
    <oc r="C56">
      <v>678.63300000000004</v>
    </oc>
    <nc r="C56">
      <v>121.214</v>
    </nc>
  </rcc>
  <rcc rId="1219" sId="1" numFmtId="4">
    <oc r="D56">
      <v>194.34299999999999</v>
    </oc>
    <nc r="D56">
      <v>63.442</v>
    </nc>
  </rcc>
  <rcc rId="1220" sId="1" numFmtId="4">
    <oc r="C57">
      <v>20436.227999999999</v>
    </oc>
    <nc r="C57">
      <v>3799.3989999999999</v>
    </nc>
  </rcc>
  <rcc rId="1221" sId="1" numFmtId="4">
    <oc r="D57">
      <v>7626.0069999999996</v>
    </oc>
    <nc r="D57">
      <v>5699.9170000000004</v>
    </nc>
  </rcc>
  <rcc rId="1222" sId="1" numFmtId="4">
    <oc r="C58">
      <v>774.673</v>
    </oc>
    <nc r="C58">
      <v>124.935</v>
    </nc>
  </rcc>
  <rcc rId="1223" sId="1" numFmtId="4">
    <oc r="D58">
      <v>146.17500000000001</v>
    </oc>
    <nc r="D58">
      <v>42.2</v>
    </nc>
  </rcc>
  <rcc rId="1224" sId="1" numFmtId="4">
    <oc r="C59">
      <v>60.091000000000001</v>
    </oc>
    <nc r="C59">
      <v>5.9820000000000002</v>
    </nc>
  </rcc>
  <rcc rId="1225" sId="1" numFmtId="4">
    <oc r="D59">
      <v>7.4619999999999997</v>
    </oc>
    <nc r="D59">
      <v>0.67800000000000005</v>
    </nc>
  </rcc>
  <rcc rId="1226" sId="1" numFmtId="4">
    <oc r="C60">
      <v>13228.194</v>
    </oc>
    <nc r="C60">
      <v>2526.1120000000001</v>
    </nc>
  </rcc>
  <rcc rId="1227" sId="1" numFmtId="4">
    <oc r="D60">
      <v>4726.9970000000003</v>
    </oc>
    <nc r="D60">
      <v>1221.1320000000001</v>
    </nc>
  </rcc>
  <rcc rId="1228" sId="1" numFmtId="4">
    <oc r="C62">
      <v>350.67200000000003</v>
    </oc>
    <nc r="C62">
      <v>31.103999999999999</v>
    </nc>
  </rcc>
  <rcc rId="1229" sId="1" numFmtId="4">
    <oc r="D62">
      <v>43.417000000000002</v>
    </oc>
    <nc r="D62">
      <v>9.0519999999999996</v>
    </nc>
  </rcc>
  <rcc rId="1230" sId="1" numFmtId="4">
    <oc r="C63">
      <v>4.2000000000000003E-2</v>
    </oc>
    <nc r="C63"/>
  </rcc>
  <rcc rId="1231" sId="1" numFmtId="4">
    <oc r="D64">
      <v>63.457999999999998</v>
    </oc>
    <nc r="D64">
      <v>52.298000000000002</v>
    </nc>
  </rcc>
  <rcc rId="1232" sId="1" numFmtId="4">
    <oc r="C64">
      <v>284.15600000000001</v>
    </oc>
    <nc r="C64">
      <v>41.933</v>
    </nc>
  </rcc>
  <rfmt sheetId="1" sqref="A45:XFD64">
    <dxf>
      <fill>
        <patternFill>
          <bgColor theme="0"/>
        </patternFill>
      </fill>
    </dxf>
  </rfmt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14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142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142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421111.xml><?xml version="1.0" encoding="utf-8"?>
<revisions xmlns="http://schemas.openxmlformats.org/spreadsheetml/2006/main" xmlns:r="http://schemas.openxmlformats.org/officeDocument/2006/relationships">
  <rcc rId="829" sId="1">
    <oc r="I153">
      <f>SUM(H153-G153)</f>
    </oc>
    <nc r="I153"/>
  </rcc>
  <rcc rId="830" sId="1">
    <oc r="J153">
      <f>SUM(H153/G153*100)</f>
    </oc>
    <nc r="J153"/>
  </rcc>
  <rcc rId="831" sId="1">
    <oc r="I154">
      <f>SUM(H154-G154)</f>
    </oc>
    <nc r="I154"/>
  </rcc>
  <rcc rId="832" sId="1">
    <oc r="I155">
      <f>SUM(H155-G155)</f>
    </oc>
    <nc r="I155"/>
  </rcc>
  <rcc rId="833" sId="1">
    <oc r="J155">
      <f>SUM(H155/G155*100)</f>
    </oc>
    <nc r="J155"/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43.xml><?xml version="1.0" encoding="utf-8"?>
<revisions xmlns="http://schemas.openxmlformats.org/spreadsheetml/2006/main" xmlns:r="http://schemas.openxmlformats.org/officeDocument/2006/relationships">
  <rfmt sheetId="1" sqref="A58:XFD5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143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14311.xml><?xml version="1.0" encoding="utf-8"?>
<revisions xmlns="http://schemas.openxmlformats.org/spreadsheetml/2006/main" xmlns:r="http://schemas.openxmlformats.org/officeDocument/2006/relationships">
  <rcc rId="1830" sId="1" numFmtId="4">
    <oc r="D104">
      <v>14580.124</v>
    </oc>
    <nc r="D104">
      <v>33497.555</v>
    </nc>
  </rcc>
  <rcc rId="1831" sId="1" numFmtId="4">
    <oc r="H104">
      <v>578.85</v>
    </oc>
    <nc r="H104">
      <v>1296.97</v>
    </nc>
  </rcc>
  <rcv guid="{D0621073-25BE-47D7-AC33-51146458D41C}" action="delete"/>
  <rdn rId="0" localSheetId="1" customView="1" name="Z_D0621073_25BE_47D7_AC33_51146458D41C_.wvu.FilterData" hidden="1" oldHidden="1">
    <formula>общее!$A$6:$J$291</formula>
    <oldFormula>общее!$A$6:$J$346</oldFormula>
  </rdn>
  <rcv guid="{D0621073-25BE-47D7-AC33-51146458D41C}" action="add"/>
</revisions>
</file>

<file path=xl/revisions/revisionLog1143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1431111.xml><?xml version="1.0" encoding="utf-8"?>
<revisions xmlns="http://schemas.openxmlformats.org/spreadsheetml/2006/main" xmlns:r="http://schemas.openxmlformats.org/officeDocument/2006/relationships">
  <rfmt sheetId="1" sqref="A218:F218">
    <dxf>
      <fill>
        <patternFill>
          <bgColor theme="0"/>
        </patternFill>
      </fill>
    </dxf>
  </rfmt>
  <rfmt sheetId="1" sqref="C218">
    <dxf>
      <fill>
        <patternFill>
          <bgColor rgb="FFFFFF00"/>
        </patternFill>
      </fill>
    </dxf>
  </rfmt>
  <rfmt sheetId="1" sqref="D218:D229">
    <dxf>
      <fill>
        <patternFill>
          <bgColor theme="0"/>
        </patternFill>
      </fill>
    </dxf>
  </rfmt>
  <rfmt sheetId="1" sqref="A218:G233">
    <dxf>
      <fill>
        <patternFill>
          <bgColor theme="0"/>
        </patternFill>
      </fill>
    </dxf>
  </rfmt>
  <rfmt sheetId="1" sqref="G223:G233">
    <dxf>
      <fill>
        <patternFill>
          <bgColor rgb="FFFFFF00"/>
        </patternFill>
      </fill>
    </dxf>
  </rfmt>
  <rfmt sheetId="1" sqref="G218:G222">
    <dxf>
      <fill>
        <patternFill>
          <bgColor rgb="FFFFFF00"/>
        </patternFill>
      </fill>
    </dxf>
  </rfmt>
  <rcc rId="1699" sId="1" numFmtId="4">
    <nc r="G219">
      <v>3.484</v>
    </nc>
  </rcc>
  <rfmt sheetId="1" sqref="G219">
    <dxf>
      <fill>
        <patternFill>
          <bgColor theme="0"/>
        </patternFill>
      </fill>
    </dxf>
  </rfmt>
  <rfmt sheetId="1" sqref="G219:G233">
    <dxf>
      <fill>
        <patternFill>
          <bgColor theme="0"/>
        </patternFill>
      </fill>
    </dxf>
  </rfmt>
  <rcc rId="1700" sId="1" numFmtId="4">
    <oc r="G225">
      <v>1461</v>
    </oc>
    <nc r="G225"/>
  </rcc>
  <rcc rId="1701" sId="1">
    <oc r="G220">
      <f>G221+G222+G223+G224+G225</f>
    </oc>
    <nc r="G220"/>
  </rcc>
  <rcc rId="1702" sId="1" numFmtId="4">
    <nc r="H219">
      <v>289.89999999999998</v>
    </nc>
  </rcc>
  <rfmt sheetId="1" sqref="H219">
    <dxf>
      <fill>
        <patternFill>
          <bgColor theme="0"/>
        </patternFill>
      </fill>
    </dxf>
  </rfmt>
  <rcc rId="1703" sId="1" odxf="1" dxf="1">
    <nc r="I219">
      <f>SUM(H219-G219)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fmt sheetId="1" sqref="J219" start="0" length="0">
    <dxf>
      <font>
        <b/>
        <sz val="14"/>
        <name val="Times New Roman"/>
        <scheme val="none"/>
      </font>
    </dxf>
  </rfmt>
  <rcc rId="1704" sId="1" odxf="1" dxf="1">
    <nc r="J219">
      <f>SUM(H219/G219*100)</f>
    </nc>
    <ndxf>
      <font>
        <b val="0"/>
        <sz val="14"/>
        <name val="Times New Roman"/>
        <scheme val="none"/>
      </font>
      <numFmt numFmtId="168" formatCode="#,##0.0"/>
    </ndxf>
  </rcc>
  <rfmt sheetId="1" sqref="I219:K219">
    <dxf>
      <fill>
        <patternFill>
          <bgColor theme="0"/>
        </patternFill>
      </fill>
    </dxf>
  </rfmt>
  <rfmt sheetId="1" sqref="H221:J221">
    <dxf>
      <fill>
        <patternFill>
          <bgColor theme="0"/>
        </patternFill>
      </fill>
    </dxf>
  </rfmt>
  <rfmt sheetId="1" sqref="H222:J222">
    <dxf>
      <fill>
        <patternFill>
          <bgColor theme="0"/>
        </patternFill>
      </fill>
    </dxf>
  </rfmt>
  <rcc rId="1705" sId="1" odxf="1" dxf="1">
    <nc r="I222">
      <f>SUM(H222-G222)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706" sId="1" odxf="1" dxf="1">
    <nc r="J222">
      <f>SUM(H222/G222*100)</f>
    </nc>
    <odxf>
      <numFmt numFmtId="165" formatCode="0.0"/>
    </odxf>
    <ndxf>
      <numFmt numFmtId="168" formatCode="#,##0.0"/>
    </ndxf>
  </rcc>
  <rfmt sheetId="1" sqref="H223:J224">
    <dxf>
      <fill>
        <patternFill>
          <bgColor theme="0"/>
        </patternFill>
      </fill>
    </dxf>
  </rfmt>
  <rfmt sheetId="1" sqref="H225:J225">
    <dxf>
      <fill>
        <patternFill>
          <bgColor theme="0"/>
        </patternFill>
      </fill>
    </dxf>
  </rfmt>
  <rcc rId="1707" sId="1" numFmtId="4">
    <oc r="H232">
      <v>375.02499999999998</v>
    </oc>
    <nc r="H232">
      <v>155.63499999999999</v>
    </nc>
  </rcc>
  <rfmt sheetId="1" sqref="H232:J233">
    <dxf>
      <fill>
        <patternFill>
          <bgColor theme="0"/>
        </patternFill>
      </fill>
    </dxf>
  </rfmt>
  <rfmt sheetId="1" sqref="H226:J231">
    <dxf>
      <fill>
        <patternFill>
          <bgColor theme="0"/>
        </patternFill>
      </fill>
    </dxf>
  </rfmt>
  <rcc rId="1708" sId="1" numFmtId="4">
    <nc r="H222">
      <v>412.43900000000002</v>
    </nc>
  </rcc>
  <rcc rId="1709" sId="1" numFmtId="4">
    <nc r="H220">
      <v>767.31799999999998</v>
    </nc>
  </rcc>
  <rcc rId="1710" sId="1" numFmtId="4">
    <nc r="H225">
      <v>354.87900000000002</v>
    </nc>
  </rcc>
  <rfmt sheetId="1" sqref="H220:J220">
    <dxf>
      <fill>
        <patternFill>
          <bgColor theme="0"/>
        </patternFill>
      </fill>
    </dxf>
  </rfmt>
  <rfmt sheetId="1" sqref="G217:J218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общее!$A$6:$J$291</formula>
    <oldFormula>общее!$A$6:$J$346</oldFormula>
  </rdn>
  <rcv guid="{84AB9039-6109-4932-AA14-522BD4A30F0B}" action="add"/>
</revisions>
</file>

<file path=xl/revisions/revisionLog114311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4311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общее!$A$2:$J$285</formula>
    <oldFormula>общее!$A$2:$J$285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общее!$A$6:$J$298</formula>
    <oldFormula>общее!$A$6:$J$298</oldFormula>
  </rdn>
  <rcv guid="{221AFC77-C97B-4D44-8163-7AA758A08BF9}" action="add"/>
</revisions>
</file>

<file path=xl/revisions/revisionLog114312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общее!$A$2:$J$278</formula>
    <oldFormula>общее!$A$2:$J$278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общее!$A$6:$J$291</formula>
    <oldFormula>общее!$A$6:$J$291</oldFormula>
  </rdn>
  <rcv guid="{95A7493F-2B11-406A-BB91-458FD9DC3BAE}" action="add"/>
</revisions>
</file>

<file path=xl/revisions/revisionLog114312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432.xml><?xml version="1.0" encoding="utf-8"?>
<revisions xmlns="http://schemas.openxmlformats.org/spreadsheetml/2006/main" xmlns:r="http://schemas.openxmlformats.org/officeDocument/2006/relationships">
  <rcv guid="{68CBFC64-03A4-4F74-B34E-EE1DB915A668}" action="delete"/>
  <rdn rId="0" localSheetId="1" customView="1" name="Z_68CBFC64_03A4_4F74_B34E_EE1DB915A668_.wvu.FilterData" hidden="1" oldHidden="1">
    <formula>общее!$A$6:$J$292</formula>
    <oldFormula>общее!$A$6:$J$292</oldFormula>
  </rdn>
  <rcv guid="{68CBFC64-03A4-4F74-B34E-EE1DB915A668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общее!$A$1:$J$256</formula>
    <oldFormula>общее!$A$1:$J$256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общее!$198:$201</formula>
    <oldFormula>общее!$198:$201</oldFormula>
  </rdn>
  <rdn rId="0" localSheetId="1" customView="1" name="Z_CFD58EC5_F475_4F0C_8822_861C497EA100_.wvu.FilterData" hidden="1" oldHidden="1">
    <formula>общее!$A$6:$J$256</formula>
    <oldFormula>общее!$A$6:$J$256</oldFormula>
  </rdn>
  <rcv guid="{CFD58EC5-F475-4F0C-8822-861C497EA100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fmt sheetId="1" sqref="J223" start="0" length="2147483647">
    <dxf>
      <font>
        <b/>
      </font>
    </dxf>
  </rfmt>
  <rfmt sheetId="1" sqref="E211:F211" start="0" length="2147483647">
    <dxf>
      <font>
        <b/>
      </font>
    </dxf>
  </rfmt>
  <rcc rId="5713" sId="1">
    <oc r="J212">
      <f>SUM(H212/G212*100)</f>
    </oc>
    <nc r="J212"/>
  </rcc>
  <rcc rId="5714" sId="1">
    <oc r="J213">
      <f>SUM(H213/G213*100)</f>
    </oc>
    <nc r="J213"/>
  </rcc>
  <rcc rId="5715" sId="1">
    <oc r="J218">
      <f>SUM(H218/G218*100)</f>
    </oc>
    <nc r="J218"/>
  </rcc>
  <rcc rId="5716" sId="1">
    <oc r="J219">
      <f>SUM(H219/G219*100)</f>
    </oc>
    <nc r="J219"/>
  </rcc>
  <rcc rId="5717" sId="1">
    <oc r="J220">
      <f>SUM(H220/G220*100)</f>
    </oc>
    <nc r="J220"/>
  </rcc>
  <rcc rId="5718" sId="1">
    <oc r="J221">
      <f>SUM(H221/G221*100)</f>
    </oc>
    <nc r="J221"/>
  </rcc>
  <rcc rId="5719" sId="1">
    <oc r="J224">
      <f>SUM(H224/G224*100)</f>
    </oc>
    <nc r="J224"/>
  </rcc>
  <rcc rId="5720" sId="1">
    <oc r="J225">
      <f>SUM(H225/G225*100)</f>
    </oc>
    <nc r="J225"/>
  </rcc>
  <rcc rId="5721" sId="1">
    <oc r="J226">
      <f>SUM(H226/G226*100)</f>
    </oc>
    <nc r="J226"/>
  </rcc>
  <rcc rId="5722" sId="1">
    <oc r="J227">
      <f>SUM(H227/G227*100)</f>
    </oc>
    <nc r="J227"/>
  </rcc>
  <rcc rId="5723" sId="1">
    <oc r="F222">
      <f>SUM(D222/C222*100)</f>
    </oc>
    <nc r="F222"/>
  </rcc>
  <rcc rId="5724" sId="1">
    <oc r="F226">
      <f>SUM(D226/C226*100)</f>
    </oc>
    <nc r="F226"/>
  </rcc>
  <rcc rId="5725" sId="1">
    <oc r="F227">
      <f>SUM(D227/C227*100)</f>
    </oc>
    <nc r="F227"/>
  </rcc>
  <rcv guid="{CFD58EC5-F475-4F0C-8822-861C497EA100}" action="delete"/>
  <rdn rId="0" localSheetId="1" customView="1" name="Z_CFD58EC5_F475_4F0C_8822_861C497EA100_.wvu.PrintArea" hidden="1" oldHidden="1">
    <formula>общее!$A$1:$J$274</formula>
    <oldFormula>общее!$A$1:$J$274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общее!$214:$217</formula>
    <oldFormula>общее!$214:$217</oldFormula>
  </rdn>
  <rdn rId="0" localSheetId="1" customView="1" name="Z_CFD58EC5_F475_4F0C_8822_861C497EA100_.wvu.FilterData" hidden="1" oldHidden="1">
    <formula>общее!$A$6:$J$274</formula>
    <oldFormula>общее!$A$6:$J$274</oldFormula>
  </rdn>
  <rcv guid="{CFD58EC5-F475-4F0C-8822-861C497EA100}" action="add"/>
</revisions>
</file>

<file path=xl/revisions/revisionLog11511.xml><?xml version="1.0" encoding="utf-8"?>
<revisions xmlns="http://schemas.openxmlformats.org/spreadsheetml/2006/main" xmlns:r="http://schemas.openxmlformats.org/officeDocument/2006/relationships">
  <rcc rId="4677" sId="1" numFmtId="4">
    <oc r="D108">
      <f>466355.833+3249.352</f>
    </oc>
    <nc r="D108">
      <v>107540.091</v>
    </nc>
  </rcc>
  <rcc rId="4678" sId="1" numFmtId="4">
    <oc r="D110">
      <f>286535.106+3151.084</f>
    </oc>
    <nc r="D110">
      <f>60932.773+0.9</f>
    </nc>
  </rcc>
  <rcc rId="4679" sId="1" numFmtId="4">
    <oc r="D111">
      <f>10650.065+5.172</f>
    </oc>
    <nc r="D111">
      <v>1711.098</v>
    </nc>
  </rcc>
  <rfmt sheetId="1" sqref="D109:D112">
    <dxf>
      <fill>
        <patternFill patternType="none">
          <bgColor auto="1"/>
        </patternFill>
      </fill>
    </dxf>
  </rfmt>
  <rfmt sheetId="1" sqref="D108">
    <dxf>
      <fill>
        <patternFill patternType="none">
          <bgColor auto="1"/>
        </patternFill>
      </fill>
    </dxf>
  </rfmt>
  <rcc rId="4680" sId="1" numFmtId="4">
    <oc r="D114">
      <v>674774.54399999999</v>
    </oc>
    <nc r="D114">
      <v>160623.17499999999</v>
    </nc>
  </rcc>
  <rcc rId="4681" sId="1" numFmtId="4">
    <oc r="D115">
      <v>7072.8519999999999</v>
    </oc>
    <nc r="D115">
      <v>1687.1769999999999</v>
    </nc>
  </rcc>
  <rfmt sheetId="1" sqref="D113:D118">
    <dxf>
      <fill>
        <patternFill patternType="none">
          <bgColor auto="1"/>
        </patternFill>
      </fill>
    </dxf>
  </rfmt>
  <rfmt sheetId="1" sqref="D119">
    <dxf>
      <fill>
        <patternFill patternType="none">
          <bgColor auto="1"/>
        </patternFill>
      </fill>
    </dxf>
  </rfmt>
  <rcc rId="4682" sId="1" numFmtId="4">
    <oc r="D120">
      <v>38569.480000000003</v>
    </oc>
    <nc r="D120">
      <v>9821.2430000000004</v>
    </nc>
  </rcc>
  <rfmt sheetId="1" sqref="D120">
    <dxf>
      <fill>
        <patternFill patternType="none">
          <bgColor auto="1"/>
        </patternFill>
      </fill>
    </dxf>
  </rfmt>
  <rcc rId="4683" sId="1" numFmtId="4">
    <oc r="D123">
      <v>170138.72500000001</v>
    </oc>
    <nc r="D123">
      <v>42229.207000000002</v>
    </nc>
  </rcc>
  <rcc rId="4684" sId="1" numFmtId="4">
    <oc r="D124">
      <v>15133.038</v>
    </oc>
    <nc r="D124">
      <v>3930.0970000000002</v>
    </nc>
  </rcc>
  <rfmt sheetId="1" sqref="D122:D124">
    <dxf>
      <fill>
        <patternFill patternType="none">
          <bgColor auto="1"/>
        </patternFill>
      </fill>
    </dxf>
  </rfmt>
  <rcc rId="4685" sId="1" numFmtId="4">
    <oc r="D125">
      <v>7251.6130000000003</v>
    </oc>
    <nc r="D125">
      <v>1179.232</v>
    </nc>
  </rcc>
  <rcc rId="4686" sId="1" numFmtId="4">
    <oc r="D126">
      <v>168.29</v>
    </oc>
    <nc r="D126">
      <v>0</v>
    </nc>
  </rcc>
  <rfmt sheetId="1" sqref="D125:D126">
    <dxf>
      <fill>
        <patternFill patternType="none">
          <bgColor auto="1"/>
        </patternFill>
      </fill>
    </dxf>
  </rfmt>
  <rcc rId="4687" sId="1" numFmtId="4">
    <oc r="D128">
      <v>30824.050999999999</v>
    </oc>
    <nc r="D128">
      <v>7414.87</v>
    </nc>
  </rcc>
  <rcc rId="4688" sId="1" numFmtId="4">
    <oc r="D129">
      <v>647.26599999999996</v>
    </oc>
    <nc r="D129">
      <v>14.48</v>
    </nc>
  </rcc>
  <rcc rId="4689" sId="1" numFmtId="4">
    <oc r="D131">
      <v>4033.328</v>
    </oc>
    <nc r="D131">
      <v>699.01900000000001</v>
    </nc>
  </rcc>
  <rcc rId="4690" sId="1" numFmtId="4">
    <oc r="D132">
      <v>10864.63</v>
    </oc>
    <nc r="D132">
      <v>2294.1390000000001</v>
    </nc>
  </rcc>
  <rcc rId="4691" sId="1" numFmtId="4">
    <oc r="D133">
      <v>2932.86</v>
    </oc>
    <nc r="D133">
      <v>957.38199999999995</v>
    </nc>
  </rcc>
  <rfmt sheetId="1" sqref="D127:D133">
    <dxf>
      <fill>
        <patternFill patternType="none">
          <bgColor auto="1"/>
        </patternFill>
      </fill>
    </dxf>
  </rfmt>
  <rcc rId="4692" sId="1" numFmtId="4">
    <oc r="D140">
      <v>2311.5369999999998</v>
    </oc>
    <nc r="D140">
      <v>0</v>
    </nc>
  </rcc>
  <rcc rId="4693" sId="1">
    <oc r="H108">
      <f>21996.031+98.788</f>
    </oc>
    <nc r="H108">
      <f>8246.638+106.663</f>
    </nc>
  </rcc>
  <rcc rId="4694" sId="1">
    <oc r="H110">
      <f>63483.083+7502.827</f>
    </oc>
    <nc r="H110">
      <f>19853.86</f>
    </nc>
  </rcc>
  <rcc rId="4695" sId="1" numFmtId="4">
    <oc r="H111">
      <v>474.233</v>
    </oc>
    <nc r="H111">
      <v>185.678</v>
    </nc>
  </rcc>
  <rfmt sheetId="1" sqref="H110:H111">
    <dxf>
      <fill>
        <patternFill patternType="none">
          <bgColor auto="1"/>
        </patternFill>
      </fill>
    </dxf>
  </rfmt>
  <rfmt sheetId="1" sqref="H112:H117">
    <dxf>
      <fill>
        <patternFill patternType="none">
          <bgColor auto="1"/>
        </patternFill>
      </fill>
    </dxf>
  </rfmt>
  <rcc rId="4696" sId="1" numFmtId="4">
    <oc r="H120">
      <v>1694.8219999999999</v>
    </oc>
    <nc r="H120">
      <v>6.2560000000000002</v>
    </nc>
  </rcc>
  <rfmt sheetId="1" sqref="H117:H120">
    <dxf>
      <fill>
        <patternFill patternType="none">
          <bgColor auto="1"/>
        </patternFill>
      </fill>
    </dxf>
  </rfmt>
  <rcc rId="4697" sId="1" numFmtId="4">
    <oc r="H123">
      <v>22236.528999999999</v>
    </oc>
    <nc r="H123">
      <v>3582.944</v>
    </nc>
  </rcc>
  <rcc rId="4698" sId="1" numFmtId="4">
    <oc r="H125">
      <v>695.63300000000004</v>
    </oc>
    <nc r="H125">
      <v>381.39400000000001</v>
    </nc>
  </rcc>
  <rcc rId="4699" sId="1" numFmtId="4">
    <oc r="H128">
      <v>10027.004000000001</v>
    </oc>
    <nc r="H128">
      <v>2.27</v>
    </nc>
  </rcc>
  <rcc rId="4700" sId="1" numFmtId="4">
    <oc r="H131">
      <v>381.89100000000002</v>
    </oc>
    <nc r="H131">
      <v>0</v>
    </nc>
  </rcc>
  <rcc rId="4701" sId="1" numFmtId="4">
    <oc r="H133">
      <v>120.05</v>
    </oc>
    <nc r="H133">
      <v>0</v>
    </nc>
  </rcc>
  <rcc rId="4702" sId="1" numFmtId="4">
    <oc r="H142">
      <v>23.45</v>
    </oc>
    <nc r="H142"/>
  </rcc>
  <rfmt sheetId="1" sqref="H107:H142">
    <dxf>
      <fill>
        <patternFill patternType="none">
          <bgColor auto="1"/>
        </patternFill>
      </fill>
    </dxf>
  </rfmt>
  <rfmt sheetId="1" sqref="D130:D142">
    <dxf>
      <fill>
        <patternFill patternType="none">
          <bgColor auto="1"/>
        </patternFill>
      </fill>
    </dxf>
  </rfmt>
  <rcv guid="{68CBFC64-03A4-4F74-B34E-EE1DB915A668}" action="delete"/>
  <rdn rId="0" localSheetId="1" customView="1" name="Z_68CBFC64_03A4_4F74_B34E_EE1DB915A668_.wvu.FilterData" hidden="1" oldHidden="1">
    <formula>общее!$A$6:$J$313</formula>
    <oldFormula>общее!$A$6:$J$313</oldFormula>
  </rdn>
  <rcv guid="{68CBFC64-03A4-4F74-B34E-EE1DB915A668}" action="add"/>
</revisions>
</file>

<file path=xl/revisions/revisionLog115111.xml><?xml version="1.0" encoding="utf-8"?>
<revisions xmlns="http://schemas.openxmlformats.org/spreadsheetml/2006/main" xmlns:r="http://schemas.openxmlformats.org/officeDocument/2006/relationships">
  <rfmt sheetId="1" sqref="A250:B259">
    <dxf>
      <fill>
        <patternFill>
          <bgColor theme="0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общее!$A$6:$J$303</formula>
    <oldFormula>общее!$A$6:$J$303</oldFormula>
  </rdn>
  <rcv guid="{06B33669-D909-4CD8-806F-33C009B9DF0A}" action="add"/>
</revisions>
</file>

<file path=xl/revisions/revisionLog1151111.xml><?xml version="1.0" encoding="utf-8"?>
<revisions xmlns="http://schemas.openxmlformats.org/spreadsheetml/2006/main" xmlns:r="http://schemas.openxmlformats.org/officeDocument/2006/relationships">
  <rcc rId="3709" sId="1">
    <oc r="G207">
      <f>SUM(G209+G214+G215+G216+G219+G224)+G218+G213</f>
    </oc>
    <nc r="G207">
      <f>SUM(G209+G214+G215+G216+G219+G224)+G218+G213</f>
    </nc>
  </rcc>
  <rfmt sheetId="1" sqref="G207:G224">
    <dxf>
      <fill>
        <patternFill patternType="none">
          <bgColor auto="1"/>
        </patternFill>
      </fill>
    </dxf>
  </rfmt>
  <rcv guid="{3824CD03-2F75-4531-8348-997F8B6518CE}" action="delete"/>
  <rdn rId="0" localSheetId="1" customView="1" name="Z_3824CD03_2F75_4531_8348_997F8B6518CE_.wvu.FilterData" hidden="1" oldHidden="1">
    <formula>общее!$A$6:$J$303</formula>
    <oldFormula>общее!$A$6:$J$303</oldFormula>
  </rdn>
  <rcv guid="{3824CD03-2F75-4531-8348-997F8B6518CE}" action="add"/>
</revisions>
</file>

<file path=xl/revisions/revisionLog11511111.xml><?xml version="1.0" encoding="utf-8"?>
<revisions xmlns="http://schemas.openxmlformats.org/spreadsheetml/2006/main" xmlns:r="http://schemas.openxmlformats.org/officeDocument/2006/relationships">
  <rfmt sheetId="1" sqref="A226:J227">
    <dxf>
      <fill>
        <patternFill patternType="none">
          <bgColor auto="1"/>
        </patternFill>
      </fill>
    </dxf>
  </rfmt>
  <rcc rId="3578" sId="1" numFmtId="4">
    <nc r="C227">
      <v>198</v>
    </nc>
  </rcc>
  <rcc rId="3579" sId="1">
    <nc r="C226">
      <f>SUM(C227)</f>
    </nc>
  </rcc>
  <rfmt sheetId="1" sqref="C226">
    <dxf>
      <alignment horizontal="center" readingOrder="0"/>
    </dxf>
  </rfmt>
  <rfmt sheetId="1" sqref="C227">
    <dxf>
      <alignment horizontal="center" readingOrder="0"/>
    </dxf>
  </rfmt>
  <rfmt sheetId="1" sqref="E227" start="0" length="0">
    <dxf>
      <fill>
        <patternFill patternType="solid">
          <bgColor rgb="FFFFFF00"/>
        </patternFill>
      </fill>
    </dxf>
  </rfmt>
  <rfmt sheetId="1" sqref="F227" start="0" length="0">
    <dxf>
      <fill>
        <patternFill patternType="solid">
          <bgColor rgb="FFFFFF00"/>
        </patternFill>
      </fill>
    </dxf>
  </rfmt>
  <rcc rId="3580" sId="1">
    <nc r="E227">
      <f>SUM(D227-C227)</f>
    </nc>
  </rcc>
  <rcc rId="3581" sId="1">
    <nc r="F227">
      <f>SUM(D227/C227*100)</f>
    </nc>
  </rcc>
  <rfmt sheetId="1" sqref="E227:F227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общее!$A$1:$J$303</formula>
    <oldFormula>общее!$A$1:$J$303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общее!$231:$234,общее!$236:$241</formula>
    <oldFormula>общее!$231:$234,общее!$236:$241</oldFormula>
  </rdn>
  <rdn rId="0" localSheetId="1" customView="1" name="Z_CFD58EC5_F475_4F0C_8822_861C497EA100_.wvu.FilterData" hidden="1" oldHidden="1">
    <formula>общее!$A$6:$J$303</formula>
    <oldFormula>общее!$A$6:$J$303</oldFormula>
  </rdn>
  <rcv guid="{CFD58EC5-F475-4F0C-8822-861C497EA100}" action="add"/>
</revisions>
</file>

<file path=xl/revisions/revisionLog115111111.xml><?xml version="1.0" encoding="utf-8"?>
<revisions xmlns="http://schemas.openxmlformats.org/spreadsheetml/2006/main" xmlns:r="http://schemas.openxmlformats.org/officeDocument/2006/relationships">
  <rcc rId="3397" sId="1" numFmtId="4">
    <oc r="D99">
      <v>206632.79699999999</v>
    </oc>
    <nc r="D99">
      <f>466355.833+3249.352</f>
    </nc>
  </rcc>
  <rcc rId="3398" sId="1">
    <oc r="D101">
      <f>115805.908+2190.193</f>
    </oc>
    <nc r="D101">
      <f>286535.106+3151.084</f>
    </nc>
  </rcc>
  <rcc rId="3399" sId="1" numFmtId="4">
    <oc r="D102">
      <v>5993.18</v>
    </oc>
    <nc r="D102">
      <f>10650.065+5.172</f>
    </nc>
  </rcc>
  <rfmt sheetId="1" sqref="D99:D103">
    <dxf>
      <fill>
        <patternFill patternType="none">
          <bgColor auto="1"/>
        </patternFill>
      </fill>
    </dxf>
  </rfmt>
  <rcc rId="3400" sId="1" numFmtId="4">
    <oc r="D105">
      <v>396856.88299999997</v>
    </oc>
    <nc r="D105">
      <v>674774.54399999999</v>
    </nc>
  </rcc>
  <rcc rId="3401" sId="1">
    <oc r="D104">
      <f>SUM(D105:D107)</f>
    </oc>
    <nc r="D104">
      <f>SUM(D105:D107)</f>
    </nc>
  </rcc>
  <rfmt sheetId="1" sqref="D104:D107">
    <dxf>
      <fill>
        <patternFill patternType="none">
          <bgColor auto="1"/>
        </patternFill>
      </fill>
    </dxf>
  </rfmt>
  <rcc rId="3402" sId="1" numFmtId="4">
    <oc r="D106">
      <v>4247.652</v>
    </oc>
    <nc r="D106">
      <v>7072.8519999999999</v>
    </nc>
  </rcc>
  <rcc rId="3403" sId="1" numFmtId="4">
    <oc r="D111">
      <v>18379.994999999999</v>
    </oc>
    <nc r="D111">
      <v>38569.480000000003</v>
    </nc>
  </rcc>
  <rfmt sheetId="1" sqref="D107:D111">
    <dxf>
      <fill>
        <patternFill patternType="none">
          <bgColor auto="1"/>
        </patternFill>
      </fill>
    </dxf>
  </rfmt>
  <rcc rId="3404" sId="1" numFmtId="4">
    <oc r="D115">
      <v>9356.2430000000004</v>
    </oc>
    <nc r="D115">
      <v>15133.038</v>
    </nc>
  </rcc>
  <rcc rId="3405" sId="1" numFmtId="4">
    <oc r="D116">
      <v>2999.422</v>
    </oc>
    <nc r="D116">
      <v>7251.6130000000003</v>
    </nc>
  </rcc>
  <rfmt sheetId="1" sqref="D116:D117">
    <dxf>
      <fill>
        <patternFill patternType="none">
          <bgColor auto="1"/>
        </patternFill>
      </fill>
    </dxf>
  </rfmt>
  <rcc rId="3406" sId="1" numFmtId="4">
    <oc r="D119">
      <v>14344.716</v>
    </oc>
    <nc r="D119">
      <v>30824.050999999999</v>
    </nc>
  </rcc>
  <rcc rId="3407" sId="1" numFmtId="4">
    <oc r="D120">
      <v>19.91</v>
    </oc>
    <nc r="D120">
      <v>647.26599999999996</v>
    </nc>
  </rcc>
  <rfmt sheetId="1" sqref="D118:D120">
    <dxf>
      <fill>
        <patternFill patternType="none">
          <bgColor auto="1"/>
        </patternFill>
      </fill>
    </dxf>
  </rfmt>
  <rcc rId="3408" sId="1" numFmtId="4">
    <oc r="D122">
      <v>1333.6579999999999</v>
    </oc>
    <nc r="D122">
      <v>4033.328</v>
    </nc>
  </rcc>
  <rcc rId="3409" sId="1" numFmtId="4">
    <oc r="D123">
      <v>4575.9489999999996</v>
    </oc>
    <nc r="D123">
      <v>10864.63</v>
    </nc>
  </rcc>
  <rfmt sheetId="1" sqref="D121:D123">
    <dxf>
      <fill>
        <patternFill patternType="none">
          <bgColor auto="1"/>
        </patternFill>
      </fill>
    </dxf>
  </rfmt>
  <rcc rId="3410" sId="1" numFmtId="4">
    <oc r="D124">
      <v>1380.0809999999999</v>
    </oc>
    <nc r="D124">
      <v>2932.86</v>
    </nc>
  </rcc>
  <rfmt sheetId="1" sqref="D124:D130">
    <dxf>
      <fill>
        <patternFill patternType="none">
          <bgColor auto="1"/>
        </patternFill>
      </fill>
    </dxf>
  </rfmt>
  <rcc rId="3411" sId="1" numFmtId="4">
    <oc r="D131">
      <v>292.745</v>
    </oc>
    <nc r="D131">
      <v>2311.5369999999998</v>
    </nc>
  </rcc>
  <rfmt sheetId="1" sqref="D131:D132">
    <dxf>
      <fill>
        <patternFill patternType="none">
          <bgColor auto="1"/>
        </patternFill>
      </fill>
    </dxf>
  </rfmt>
  <rrc rId="3412" sId="1" ref="A133:XFD133" action="insertRow">
    <undo index="2" exp="area" ref3D="1" dr="$A$235:$XFD$240" dn="Z_CFD58EC5_F475_4F0C_8822_861C497EA100_.wvu.Rows" sId="1"/>
    <undo index="1" exp="area" ref3D="1" dr="$A$230:$XFD$233" dn="Z_CFD58EC5_F475_4F0C_8822_861C497EA100_.wvu.Rows" sId="1"/>
  </rrc>
  <rcc rId="3413" sId="1">
    <nc r="A133" t="inlineStr">
      <is>
        <t>1272</t>
      </is>
    </nc>
  </rcc>
  <rcc rId="3414" sId="1" xfDxf="1" dxf="1">
    <nc r="B133" t="inlineStr">
      <is>
        <t>Реалізація заходів за рахунок освітньої субвенції з державного бюджету місцевим бюджетам (за спеціальним фондом державного бюджету)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5" sId="1" numFmtId="4">
    <nc r="H133">
      <v>23.45</v>
    </nc>
  </rcc>
  <rcc rId="3416" sId="1" numFmtId="4">
    <oc r="D114">
      <v>84924.187999999995</v>
    </oc>
    <nc r="D114">
      <v>170138.72500000001</v>
    </nc>
  </rcc>
  <rfmt sheetId="1" sqref="D98:D132">
    <dxf>
      <fill>
        <patternFill patternType="none">
          <bgColor auto="1"/>
        </patternFill>
      </fill>
    </dxf>
  </rfmt>
  <rcv guid="{68CBFC64-03A4-4F74-B34E-EE1DB915A668}" action="delete"/>
  <rdn rId="0" localSheetId="1" customView="1" name="Z_68CBFC64_03A4_4F74_B34E_EE1DB915A668_.wvu.FilterData" hidden="1" oldHidden="1">
    <formula>общее!$A$6:$J$301</formula>
    <oldFormula>общее!$A$6:$J$301</oldFormula>
  </rdn>
  <rcv guid="{68CBFC64-03A4-4F74-B34E-EE1DB915A668}" action="add"/>
</revisions>
</file>

<file path=xl/revisions/revisionLog1151111111.xml><?xml version="1.0" encoding="utf-8"?>
<revisions xmlns="http://schemas.openxmlformats.org/spreadsheetml/2006/main" xmlns:r="http://schemas.openxmlformats.org/officeDocument/2006/relationships">
  <rcc rId="3206" sId="1" numFmtId="4">
    <nc r="H235">
      <v>1755.3040000000001</v>
    </nc>
  </rcc>
  <rcc rId="3207" sId="1" odxf="1" dxf="1">
    <nc r="I235">
      <f>SUM(H235-G235)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fmt sheetId="1" sqref="H235:J235">
    <dxf>
      <fill>
        <patternFill>
          <bgColor theme="0"/>
        </patternFill>
      </fill>
    </dxf>
  </rfmt>
  <rcc rId="3208" sId="1" numFmtId="4">
    <nc r="H236">
      <v>1165.9349999999999</v>
    </nc>
  </rcc>
  <rcc rId="3209" sId="1" odxf="1" dxf="1">
    <nc r="I236">
      <f>SUM(H236-G236)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3210" sId="1" odxf="1" dxf="1">
    <nc r="I237">
      <f>SUM(H237-G237)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3211" sId="1" odxf="1" dxf="1">
    <nc r="I238">
      <f>SUM(H238-G238)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3212" sId="1" odxf="1" dxf="1">
    <nc r="I239">
      <f>SUM(H239-G239)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3213" sId="1" odxf="1" dxf="1">
    <nc r="I240">
      <f>SUM(H240-G240)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3214" sId="1" odxf="1" dxf="1">
    <oc r="I241">
      <f>SUM(H241-G241)</f>
    </oc>
    <nc r="I241">
      <f>SUM(H241-G241)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3215" sId="1" odxf="1" dxf="1">
    <nc r="I242">
      <f>SUM(H242-G242)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fmt sheetId="1" sqref="H236">
    <dxf>
      <fill>
        <patternFill>
          <bgColor theme="0"/>
        </patternFill>
      </fill>
    </dxf>
  </rfmt>
  <rcc rId="3216" sId="1" numFmtId="4">
    <nc r="H237">
      <v>0</v>
    </nc>
  </rcc>
  <rfmt sheetId="1" sqref="H237:J238">
    <dxf>
      <fill>
        <patternFill>
          <bgColor theme="0"/>
        </patternFill>
      </fill>
    </dxf>
  </rfmt>
  <rfmt sheetId="1" sqref="J236">
    <dxf>
      <fill>
        <patternFill>
          <bgColor theme="0"/>
        </patternFill>
      </fill>
    </dxf>
  </rfmt>
  <rfmt sheetId="1" sqref="H239:J240">
    <dxf>
      <fill>
        <patternFill>
          <bgColor theme="0"/>
        </patternFill>
      </fill>
    </dxf>
  </rfmt>
  <rcc rId="3217" sId="1" numFmtId="4">
    <oc r="H241">
      <v>947.96900000000005</v>
    </oc>
    <nc r="H241">
      <v>2605.3200000000002</v>
    </nc>
  </rcc>
  <rcc rId="3218" sId="1" numFmtId="4">
    <nc r="H238">
      <v>0</v>
    </nc>
  </rcc>
  <rcc rId="3219" sId="1" numFmtId="4">
    <nc r="H239">
      <v>0</v>
    </nc>
  </rcc>
  <rcc rId="3220" sId="1" numFmtId="4">
    <nc r="H240">
      <v>0</v>
    </nc>
  </rcc>
  <rfmt sheetId="1" sqref="H241:J241">
    <dxf>
      <fill>
        <patternFill>
          <bgColor theme="0"/>
        </patternFill>
      </fill>
    </dxf>
  </rfmt>
  <rcc rId="3221" sId="1" numFmtId="4">
    <nc r="H242">
      <v>188875.522</v>
    </nc>
  </rcc>
  <rfmt sheetId="1" sqref="H242:J242">
    <dxf>
      <fill>
        <patternFill>
          <bgColor theme="0"/>
        </patternFill>
      </fill>
    </dxf>
  </rfmt>
  <rcc rId="3222" sId="1">
    <oc r="H227">
      <f>H228+H229+H235+H236+H237+H239+H238+H241+H240</f>
    </oc>
    <nc r="H227">
      <f>H228+H229+H235+H236+H241+H242</f>
    </nc>
  </rcc>
  <rfmt sheetId="1" sqref="H227:J229">
    <dxf>
      <fill>
        <patternFill>
          <bgColor theme="0"/>
        </patternFill>
      </fill>
    </dxf>
  </rfmt>
  <rcc rId="3223" sId="1">
    <nc r="J228" t="inlineStr">
      <is>
        <t>в 408 р.б.</t>
      </is>
    </nc>
  </rcc>
  <rcv guid="{84AB9039-6109-4932-AA14-522BD4A30F0B}" action="delete"/>
  <rdn rId="0" localSheetId="1" customView="1" name="Z_84AB9039_6109_4932_AA14_522BD4A30F0B_.wvu.FilterData" hidden="1" oldHidden="1">
    <formula>общее!$A$6:$J$300</formula>
    <oldFormula>общее!$A$6:$J$300</oldFormula>
  </rdn>
  <rcv guid="{84AB9039-6109-4932-AA14-522BD4A30F0B}" action="add"/>
</revisions>
</file>

<file path=xl/revisions/revisionLog11511111111.xml><?xml version="1.0" encoding="utf-8"?>
<revisions xmlns="http://schemas.openxmlformats.org/spreadsheetml/2006/main" xmlns:r="http://schemas.openxmlformats.org/officeDocument/2006/relationships">
  <rcc rId="711" sId="1" numFmtId="4">
    <nc r="H215">
      <v>324.42599999999999</v>
    </nc>
  </rcc>
  <rcc rId="712" sId="1" numFmtId="4">
    <nc r="H217">
      <v>16.43</v>
    </nc>
  </rcc>
  <rcc rId="713" sId="1" numFmtId="4">
    <nc r="H219">
      <v>11.16</v>
    </nc>
  </rcc>
  <rcc rId="714" sId="1" numFmtId="4">
    <nc r="H222">
      <v>3.125</v>
    </nc>
  </rcc>
  <rcc rId="715" sId="1">
    <nc r="G220">
      <f>G221+G222</f>
    </nc>
  </rcc>
  <rcc rId="716" sId="1">
    <nc r="H220">
      <f>H221+H222</f>
    </nc>
  </rcc>
  <rcv guid="{675C859F-867B-4E3E-8283-3B2C94BFA5E5}" action="delete"/>
  <rdn rId="0" localSheetId="1" customView="1" name="Z_675C859F_867B_4E3E_8283_3B2C94BFA5E5_.wvu.FilterData" hidden="1" oldHidden="1">
    <formula>общее!$A$6:$J$322</formula>
    <oldFormula>общее!$A$6:$J$322</oldFormula>
  </rdn>
  <rcv guid="{675C859F-867B-4E3E-8283-3B2C94BFA5E5}" action="add"/>
</revisions>
</file>

<file path=xl/revisions/revisionLog115111112.xml><?xml version="1.0" encoding="utf-8"?>
<revisions xmlns="http://schemas.openxmlformats.org/spreadsheetml/2006/main" xmlns:r="http://schemas.openxmlformats.org/officeDocument/2006/relationships">
  <rfmt sheetId="1" sqref="F81" start="0" length="2147483647">
    <dxf>
      <font>
        <b/>
      </font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5112.xml><?xml version="1.0" encoding="utf-8"?>
<revisions xmlns="http://schemas.openxmlformats.org/spreadsheetml/2006/main" xmlns:r="http://schemas.openxmlformats.org/officeDocument/2006/relationships">
  <rcv guid="{68CBFC64-03A4-4F74-B34E-EE1DB915A668}" action="delete"/>
  <rdn rId="0" localSheetId="1" customView="1" name="Z_68CBFC64_03A4_4F74_B34E_EE1DB915A668_.wvu.FilterData" hidden="1" oldHidden="1">
    <formula>общее!$A$6:$J$301</formula>
    <oldFormula>общее!$A$6:$J$301</oldFormula>
  </rdn>
  <rcv guid="{68CBFC64-03A4-4F74-B34E-EE1DB915A668}" action="add"/>
</revisions>
</file>

<file path=xl/revisions/revisionLog1152.xml><?xml version="1.0" encoding="utf-8"?>
<revisions xmlns="http://schemas.openxmlformats.org/spreadsheetml/2006/main" xmlns:r="http://schemas.openxmlformats.org/officeDocument/2006/relationships">
  <rfmt sheetId="1" sqref="J65:J69" start="0" length="2147483647">
    <dxf>
      <font>
        <b val="0"/>
      </font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5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16.xml><?xml version="1.0" encoding="utf-8"?>
<revisions xmlns="http://schemas.openxmlformats.org/spreadsheetml/2006/main" xmlns:r="http://schemas.openxmlformats.org/officeDocument/2006/relationships">
  <rfmt sheetId="1" sqref="B243">
    <dxf>
      <fill>
        <patternFill patternType="solid">
          <bgColor rgb="FFFFFF00"/>
        </patternFill>
      </fill>
    </dxf>
  </rfmt>
  <rfmt sheetId="1" sqref="B245">
    <dxf>
      <fill>
        <patternFill patternType="solid">
          <bgColor rgb="FFFFFF00"/>
        </patternFill>
      </fill>
    </dxf>
  </rfmt>
  <rfmt sheetId="1" sqref="B247">
    <dxf>
      <fill>
        <patternFill patternType="solid">
          <bgColor rgb="FFFFFF00"/>
        </patternFill>
      </fill>
    </dxf>
  </rfmt>
  <rcv guid="{966D3932-E429-4C59-AC55-697D9EEA620A}" action="delete"/>
  <rdn rId="0" localSheetId="1" customView="1" name="Z_966D3932_E429_4C59_AC55_697D9EEA620A_.wvu.PrintArea" hidden="1" oldHidden="1">
    <formula>общее!$A$1:$J$255</formula>
    <oldFormula>общее!$A$2:$J$252</oldFormula>
  </rdn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общее!$A$6:$J$311</formula>
    <oldFormula>общее!$A$6:$J$311</oldFormula>
  </rdn>
  <rcv guid="{966D3932-E429-4C59-AC55-697D9EEA620A}" action="add"/>
</revisions>
</file>

<file path=xl/revisions/revisionLog1161.xml><?xml version="1.0" encoding="utf-8"?>
<revisions xmlns="http://schemas.openxmlformats.org/spreadsheetml/2006/main" xmlns:r="http://schemas.openxmlformats.org/officeDocument/2006/relationships">
  <rcc rId="1167" sId="1" numFmtId="4">
    <oc r="C48">
      <v>404.03399999999999</v>
    </oc>
    <nc r="C48">
      <v>50.036999999999999</v>
    </nc>
  </rcc>
  <rcc rId="1168" sId="1" numFmtId="4">
    <oc r="D48">
      <v>50.036999999999999</v>
    </oc>
    <nc r="D48"/>
  </rcc>
  <rcc rId="1169" sId="1" numFmtId="4">
    <oc r="C49">
      <v>0.1</v>
    </oc>
    <nc r="C49"/>
  </rcc>
  <rcc rId="1170" sId="1" numFmtId="4">
    <oc r="C50">
      <v>2925.7979999999998</v>
    </oc>
    <nc r="C50">
      <v>306.14999999999998</v>
    </nc>
  </rcc>
  <rcc rId="1171" sId="1" numFmtId="4">
    <oc r="D50">
      <v>1781.23</v>
    </oc>
    <nc r="D50">
      <v>690.17100000000005</v>
    </nc>
  </rcc>
  <rcc rId="1172" sId="1" numFmtId="4">
    <oc r="C51">
      <v>2054.1759999999999</v>
    </oc>
    <nc r="C51">
      <v>379.52300000000002</v>
    </nc>
  </rcc>
  <rcc rId="1173" sId="1" numFmtId="4">
    <oc r="D51">
      <v>399.096</v>
    </oc>
    <nc r="D51">
      <v>187</v>
    </nc>
  </rcc>
  <rcc rId="1174" sId="1" numFmtId="4">
    <oc r="C52">
      <v>730</v>
    </oc>
    <nc r="C52">
      <v>120</v>
    </nc>
  </rcc>
  <rcc rId="1175" sId="1" numFmtId="4">
    <oc r="D52">
      <v>120</v>
    </oc>
    <nc r="D52"/>
  </rcc>
  <rcc rId="1176" sId="1" numFmtId="4">
    <oc r="C53">
      <v>70.256</v>
    </oc>
    <nc r="C53">
      <v>53.427999999999997</v>
    </nc>
  </rcc>
  <rcc rId="1177" sId="1" numFmtId="4">
    <oc r="D53">
      <v>65.138999999999996</v>
    </oc>
    <nc r="D53">
      <v>21.184000000000001</v>
    </nc>
  </rcc>
  <rrc rId="1178" sId="1" ref="A53:XFD53" action="insertRow">
    <undo index="2" exp="area" ref3D="1" dr="$A$252:$XFD$257" dn="Z_CFD58EC5_F475_4F0C_8822_861C497EA100_.wvu.Rows" sId="1"/>
    <undo index="1" exp="area" ref3D="1" dr="$A$247:$XFD$250" dn="Z_CFD58EC5_F475_4F0C_8822_861C497EA100_.wvu.Rows" sId="1"/>
    <undo index="2" exp="area" ref3D="1" dr="$A$117:$XFD$129" dn="Z_CFB0A04F_563D_4D2B_BCD3_ACFCDC70E584_.wvu.Rows" sId="1"/>
    <undo index="1" exp="area" ref3D="1" dr="$A$7:$XFD$115" dn="Z_CFB0A04F_563D_4D2B_BCD3_ACFCDC70E584_.wvu.Rows" sId="1"/>
  </rrc>
  <rcc rId="1179" sId="1" numFmtId="4">
    <nc r="D53">
      <v>4.2999999999999997E-2</v>
    </nc>
  </rcc>
  <rcc rId="1180" sId="1">
    <oc r="C47">
      <f>C48+C49+C50+C51+C52+C54</f>
    </oc>
    <nc r="C47">
      <f>C48+C53+C50+C51+C52+C54</f>
    </nc>
  </rcc>
  <rrc rId="1181" sId="1" ref="A49:XFD49" action="deleteRow">
    <undo index="1" exp="ref" v="1" dr="D49" r="D47" sId="1"/>
    <undo index="2" exp="area" ref3D="1" dr="$A$253:$XFD$258" dn="Z_CFD58EC5_F475_4F0C_8822_861C497EA100_.wvu.Rows" sId="1"/>
    <undo index="1" exp="area" ref3D="1" dr="$A$248:$XFD$251" dn="Z_CFD58EC5_F475_4F0C_8822_861C497EA100_.wvu.Rows" sId="1"/>
    <undo index="2" exp="area" ref3D="1" dr="$A$118:$XFD$130" dn="Z_CFB0A04F_563D_4D2B_BCD3_ACFCDC70E584_.wvu.Rows" sId="1"/>
    <undo index="1" exp="area" ref3D="1" dr="$A$7:$XFD$116" dn="Z_CFB0A04F_563D_4D2B_BCD3_ACFCDC70E584_.wvu.Rows" sId="1"/>
    <rfmt sheetId="1" xfDxf="1" sqref="A49:XFD49" start="0" length="0">
      <dxf>
        <font>
          <sz val="14"/>
          <name val="Times New Roman"/>
          <scheme val="none"/>
        </font>
      </dxf>
    </rfmt>
    <rcc rId="0" sId="1" dxf="1">
      <nc r="A49">
        <v>21080900</v>
      </nc>
      <ndxf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9" t="inlineStr">
        <is>
      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      </is>
      </nc>
      <ndxf>
        <fill>
          <patternFill patternType="solid"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9" start="0" length="0">
      <dxf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9" start="0" length="0">
      <dxf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49">
        <f>D49-C49</f>
      </nc>
      <ndxf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9" start="0" length="0">
      <dxf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9" start="0" length="0">
      <dxf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" start="0" length="0">
      <dxf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9" start="0" length="0">
      <dxf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" start="0" length="0">
      <dxf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182" sId="1">
    <oc r="D47">
      <f>D48+#REF!+D49+D50+D51+D53</f>
    </oc>
    <nc r="D47">
      <f>D48+D52+D49+D50+D51+D53</f>
    </nc>
  </rcc>
  <rcc rId="1183" sId="1">
    <nc r="A52">
      <v>21081800</v>
    </nc>
  </rcc>
  <rfmt sheetId="1" sqref="A52:XFD52" start="0" length="2147483647">
    <dxf>
      <font>
        <color rgb="FFFF0000"/>
      </font>
    </dxf>
  </rfmt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1612.xml><?xml version="1.0" encoding="utf-8"?>
<revisions xmlns="http://schemas.openxmlformats.org/spreadsheetml/2006/main" xmlns:r="http://schemas.openxmlformats.org/officeDocument/2006/relationships">
  <rfmt sheetId="1" sqref="A15:XFD15">
    <dxf>
      <fill>
        <patternFill patternType="none">
          <bgColor auto="1"/>
        </patternFill>
      </fill>
    </dxf>
  </rfmt>
  <rcc rId="1097" sId="1" odxf="1" dxf="1" numFmtId="4">
    <oc r="C16">
      <v>2051.2440000000001</v>
    </oc>
    <nc r="C16">
      <v>273.90100000000001</v>
    </nc>
    <odxf>
      <fill>
        <patternFill patternType="solid">
          <bgColor rgb="FFFFFF00"/>
        </patternFill>
      </fill>
      <alignment horizontal="right" readingOrder="0"/>
    </odxf>
    <ndxf>
      <fill>
        <patternFill patternType="none">
          <bgColor indexed="65"/>
        </patternFill>
      </fill>
      <alignment horizontal="general" readingOrder="0"/>
    </ndxf>
  </rcc>
  <rcc rId="1098" sId="1" odxf="1" dxf="1" numFmtId="4">
    <oc r="D16">
      <v>9927.8529999999992</v>
    </oc>
    <nc r="D16">
      <v>137.11099999999999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099" sId="1" numFmtId="4">
    <oc r="C15">
      <f>C16</f>
    </oc>
    <nc r="C15">
      <f>C16</f>
    </nc>
  </rcc>
  <rcc rId="1100" sId="1" numFmtId="4">
    <oc r="D15">
      <f>D16</f>
    </oc>
    <nc r="D15">
      <f>D16</f>
    </nc>
  </rcc>
  <rcc rId="1101" sId="1">
    <oc r="F12" t="inlineStr">
      <is>
        <t>в 6,4 р.б.</t>
      </is>
    </oc>
    <nc r="F12">
      <f>D12/C12*100</f>
    </nc>
  </rcc>
  <rcc rId="1102" sId="1">
    <oc r="F13">
      <f>D13/C13*100</f>
    </oc>
    <nc r="F13">
      <f>D13/C13*100</f>
    </nc>
  </rcc>
  <rcc rId="1103" sId="1">
    <oc r="F14">
      <f>D14/C14*100</f>
    </oc>
    <nc r="F14">
      <f>D14/C14*100</f>
    </nc>
  </rcc>
  <rcc rId="1104" sId="1">
    <oc r="F15" t="inlineStr">
      <is>
        <t>в 4,8 р.б.</t>
      </is>
    </oc>
    <nc r="F15">
      <f>D15/C15*100</f>
    </nc>
  </rcc>
  <rcc rId="1105" sId="1" odxf="1" dxf="1">
    <oc r="F16" t="inlineStr">
      <is>
        <t>в 4,8 р.б.</t>
      </is>
    </oc>
    <nc r="F16">
      <f>D16/C16*100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6:XFD16">
    <dxf>
      <fill>
        <patternFill patternType="none">
          <bgColor auto="1"/>
        </patternFill>
      </fill>
    </dxf>
  </rfmt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161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1613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общее!$A$1:$J$317</formula>
    <oldFormula>общее!$A$1:$J$317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общее!$247:$250,общее!$252:$257</formula>
    <oldFormula>общее!$247:$250,общее!$252:$257</oldFormula>
  </rdn>
  <rdn rId="0" localSheetId="1" customView="1" name="Z_CFD58EC5_F475_4F0C_8822_861C497EA100_.wvu.FilterData" hidden="1" oldHidden="1">
    <formula>общее!$A$6:$J$317</formula>
    <oldFormula>общее!$A$6:$J$317</oldFormula>
  </rdn>
  <rcv guid="{CFD58EC5-F475-4F0C-8822-861C497EA100}" action="add"/>
</revisions>
</file>

<file path=xl/revisions/revisionLog116131.xml><?xml version="1.0" encoding="utf-8"?>
<revisions xmlns="http://schemas.openxmlformats.org/spreadsheetml/2006/main" xmlns:r="http://schemas.openxmlformats.org/officeDocument/2006/relationships">
  <rcv guid="{675C859F-867B-4E3E-8283-3B2C94BFA5E5}" action="delete"/>
  <rdn rId="0" localSheetId="1" customView="1" name="Z_675C859F_867B_4E3E_8283_3B2C94BFA5E5_.wvu.FilterData" hidden="1" oldHidden="1">
    <formula>общее!$A$6:$J$322</formula>
    <oldFormula>общее!$A$6:$J$322</oldFormula>
  </rdn>
  <rcv guid="{675C859F-867B-4E3E-8283-3B2C94BFA5E5}" action="add"/>
</revisions>
</file>

<file path=xl/revisions/revisionLog11614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162.xml><?xml version="1.0" encoding="utf-8"?>
<revisions xmlns="http://schemas.openxmlformats.org/spreadsheetml/2006/main" xmlns:r="http://schemas.openxmlformats.org/officeDocument/2006/relationships">
  <rcc rId="5821" sId="1" odxf="1" dxf="1">
    <oc r="J229" t="inlineStr">
      <is>
        <t>в 1,7 р.б.</t>
      </is>
    </oc>
    <nc r="J229">
      <f>SUM(H229/G229*100)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fmt sheetId="1" sqref="J229" start="0" length="2147483647">
    <dxf>
      <font>
        <b/>
      </font>
    </dxf>
  </rfmt>
  <rfmt sheetId="1" sqref="J229">
    <dxf>
      <alignment horizontal="center" readingOrder="0"/>
    </dxf>
  </rfmt>
  <rcv guid="{CFD58EC5-F475-4F0C-8822-861C497EA100}" action="delete"/>
  <rdn rId="0" localSheetId="1" customView="1" name="Z_CFD58EC5_F475_4F0C_8822_861C497EA100_.wvu.PrintArea" hidden="1" oldHidden="1">
    <formula>общее!$A$1:$J$274</formula>
    <oldFormula>общее!$A$1:$J$274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общее!$214:$217</formula>
    <oldFormula>общее!$214:$217</oldFormula>
  </rdn>
  <rdn rId="0" localSheetId="1" customView="1" name="Z_CFD58EC5_F475_4F0C_8822_861C497EA100_.wvu.FilterData" hidden="1" oldHidden="1">
    <formula>общее!$A$6:$J$274</formula>
    <oldFormula>общее!$A$6:$J$274</oldFormula>
  </rdn>
  <rcv guid="{CFD58EC5-F475-4F0C-8822-861C497EA100}" action="add"/>
</revisions>
</file>

<file path=xl/revisions/revisionLog11621.xml><?xml version="1.0" encoding="utf-8"?>
<revisions xmlns="http://schemas.openxmlformats.org/spreadsheetml/2006/main" xmlns:r="http://schemas.openxmlformats.org/officeDocument/2006/relationships">
  <rcv guid="{1BDFBE17-25BB-4BB9-B67F-4757B39B2D64}" action="delete"/>
  <rdn rId="0" localSheetId="1" customView="1" name="Z_1BDFBE17_25BB_4BB9_B67F_4757B39B2D64_.wvu.FilterData" hidden="1" oldHidden="1">
    <formula>общее!$A$6:$J$313</formula>
    <oldFormula>общее!$A$6:$J$313</oldFormula>
  </rdn>
  <rcv guid="{1BDFBE17-25BB-4BB9-B67F-4757B39B2D64}" action="add"/>
</revisions>
</file>

<file path=xl/revisions/revisionLog116211.xml><?xml version="1.0" encoding="utf-8"?>
<revisions xmlns="http://schemas.openxmlformats.org/spreadsheetml/2006/main" xmlns:r="http://schemas.openxmlformats.org/officeDocument/2006/relationships">
  <rcv guid="{06B33669-D909-4CD8-806F-33C009B9DF0A}" action="delete"/>
  <rdn rId="0" localSheetId="1" customView="1" name="Z_06B33669_D909_4CD8_806F_33C009B9DF0A_.wvu.FilterData" hidden="1" oldHidden="1">
    <formula>общее!$A$6:$J$304</formula>
    <oldFormula>общее!$A$6:$J$304</oldFormula>
  </rdn>
  <rcv guid="{06B33669-D909-4CD8-806F-33C009B9DF0A}" action="add"/>
</revisions>
</file>

<file path=xl/revisions/revisionLog1162111.xml><?xml version="1.0" encoding="utf-8"?>
<revisions xmlns="http://schemas.openxmlformats.org/spreadsheetml/2006/main" xmlns:r="http://schemas.openxmlformats.org/officeDocument/2006/relationships">
  <rcc rId="757" sId="1" numFmtId="4">
    <oc r="G264">
      <v>42957.764999999999</v>
    </oc>
    <nc r="G264"/>
  </rcc>
  <rcc rId="758" sId="1" numFmtId="4">
    <oc r="G265">
      <v>243.40199999999999</v>
    </oc>
    <nc r="G265"/>
  </rcc>
  <rcc rId="759" sId="1" numFmtId="4">
    <oc r="G269">
      <v>24137.288</v>
    </oc>
    <nc r="G269"/>
  </rcc>
  <rcc rId="760" sId="1" numFmtId="4">
    <oc r="G271">
      <v>86833.417000000001</v>
    </oc>
    <nc r="G271">
      <f>300+1200</f>
    </nc>
  </rcc>
  <rcc rId="761" sId="1">
    <oc r="G273">
      <f>G274+G275</f>
    </oc>
    <nc r="G273"/>
  </rcc>
  <rcc rId="762" sId="1">
    <oc r="G274">
      <f>2018.969+307.425</f>
    </oc>
    <nc r="G274"/>
  </rcc>
  <rcc rId="763" sId="1" numFmtId="4">
    <oc r="G275">
      <v>4481.55</v>
    </oc>
    <nc r="G275"/>
  </rcc>
  <rcc rId="764" sId="1">
    <oc r="H273">
      <f>H274+H275</f>
    </oc>
    <nc r="H273"/>
  </rcc>
  <rcc rId="765" sId="1">
    <oc r="I273">
      <f>SUM(H273-G273)</f>
    </oc>
    <nc r="I273"/>
  </rcc>
  <rcc rId="766" sId="1">
    <oc r="J273">
      <f>SUM(H273/G273*100)</f>
    </oc>
    <nc r="J273"/>
  </rcc>
  <rcc rId="767" sId="1">
    <oc r="J274">
      <f>SUM(H274/G274*100)</f>
    </oc>
    <nc r="J274"/>
  </rcc>
  <rcc rId="768" sId="1">
    <oc r="I274">
      <f>SUM(H274-G274)</f>
    </oc>
    <nc r="I274"/>
  </rcc>
  <rcc rId="769" sId="1">
    <oc r="I275">
      <f>SUM(H275-G275)</f>
    </oc>
    <nc r="I275"/>
  </rcc>
  <rcc rId="770" sId="1">
    <oc r="J275">
      <f>SUM(H275/G275*100)</f>
    </oc>
    <nc r="J275"/>
  </rcc>
  <rcc rId="771" sId="1" numFmtId="4">
    <oc r="H278">
      <v>22010.564999999999</v>
    </oc>
    <nc r="H278"/>
  </rcc>
  <rcc rId="772" sId="1" numFmtId="4">
    <oc r="G278">
      <f>544.062+91.10536</f>
    </oc>
    <nc r="G278">
      <v>13.79</v>
    </nc>
  </rcc>
  <rcc rId="773" sId="1">
    <nc r="G280">
      <f>SUM(G281:G283)</f>
    </nc>
  </rcc>
  <rcc rId="774" sId="1">
    <nc r="J280">
      <f>SUM(H280/G280*100)</f>
    </nc>
  </rcc>
  <rcc rId="775" sId="1">
    <oc r="G290">
      <f>SUM(G291+G292)</f>
    </oc>
    <nc r="G290"/>
  </rcc>
  <rcc rId="776" sId="1" numFmtId="4">
    <oc r="G292">
      <v>3268.43082</v>
    </oc>
    <nc r="G292"/>
  </rcc>
  <rcc rId="777" sId="1">
    <oc r="G293">
      <f>SUM(G294)</f>
    </oc>
    <nc r="G293"/>
  </rcc>
  <rcc rId="778" sId="1" numFmtId="4">
    <oc r="G294">
      <v>5453.8</v>
    </oc>
    <nc r="G294"/>
  </rcc>
  <rcc rId="779" sId="1">
    <oc r="G295">
      <f>G113+G116+G151+G164+G204+G210+G223+G241+G276</f>
    </oc>
    <nc r="G295">
      <f>G113+G116+G151+G164+G204+G210+G223+G241+G276</f>
    </nc>
  </rcc>
  <rcc rId="780" sId="1">
    <oc r="G284">
      <f>G285</f>
    </oc>
    <nc r="G284"/>
  </rcc>
  <rcc rId="781" sId="1">
    <oc r="G285">
      <v>919.72351000000003</v>
    </oc>
    <nc r="G285"/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63.xml><?xml version="1.0" encoding="utf-8"?>
<revisions xmlns="http://schemas.openxmlformats.org/spreadsheetml/2006/main" xmlns:r="http://schemas.openxmlformats.org/officeDocument/2006/relationships">
  <rfmt sheetId="1" sqref="H257">
    <dxf>
      <fill>
        <patternFill>
          <bgColor theme="0"/>
        </patternFill>
      </fill>
    </dxf>
  </rfmt>
  <rfmt sheetId="1" sqref="D257">
    <dxf>
      <fill>
        <patternFill>
          <bgColor theme="0"/>
        </patternFill>
      </fill>
    </dxf>
  </rfmt>
  <rfmt sheetId="1" sqref="H250">
    <dxf>
      <fill>
        <patternFill>
          <bgColor theme="0"/>
        </patternFill>
      </fill>
    </dxf>
  </rfmt>
  <rcc rId="3734" sId="1">
    <nc r="D228">
      <f>D242</f>
    </nc>
  </rcc>
  <rcv guid="{06B33669-D909-4CD8-806F-33C009B9DF0A}" action="delete"/>
  <rdn rId="0" localSheetId="1" customView="1" name="Z_06B33669_D909_4CD8_806F_33C009B9DF0A_.wvu.FilterData" hidden="1" oldHidden="1">
    <formula>общее!$A$6:$J$303</formula>
    <oldFormula>общее!$A$6:$J$303</oldFormula>
  </rdn>
  <rcv guid="{06B33669-D909-4CD8-806F-33C009B9DF0A}" action="add"/>
</revisions>
</file>

<file path=xl/revisions/revisionLog11631.xml><?xml version="1.0" encoding="utf-8"?>
<revisions xmlns="http://schemas.openxmlformats.org/spreadsheetml/2006/main" xmlns:r="http://schemas.openxmlformats.org/officeDocument/2006/relationships">
  <rfmt sheetId="1" sqref="A270:L270">
    <dxf>
      <fill>
        <patternFill patternType="none">
          <bgColor auto="1"/>
        </patternFill>
      </fill>
    </dxf>
  </rfmt>
  <rfmt sheetId="1" sqref="F270" start="0" length="2147483647">
    <dxf>
      <font>
        <b/>
      </font>
    </dxf>
  </rfmt>
  <rcv guid="{CFD58EC5-F475-4F0C-8822-861C497EA100}" action="delete"/>
  <rdn rId="0" localSheetId="1" customView="1" name="Z_CFD58EC5_F475_4F0C_8822_861C497EA100_.wvu.PrintArea" hidden="1" oldHidden="1">
    <formula>общее!$A$1:$J$303</formula>
    <oldFormula>общее!$A$1:$J$303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общее!$231:$234,общее!$236:$241</formula>
    <oldFormula>общее!$231:$234,общее!$236:$241</oldFormula>
  </rdn>
  <rdn rId="0" localSheetId="1" customView="1" name="Z_CFD58EC5_F475_4F0C_8822_861C497EA100_.wvu.FilterData" hidden="1" oldHidden="1">
    <formula>общее!$A$6:$J$303</formula>
    <oldFormula>общее!$A$6:$J$303</oldFormula>
  </rdn>
  <rcv guid="{CFD58EC5-F475-4F0C-8822-861C497EA100}" action="add"/>
</revisions>
</file>

<file path=xl/revisions/revisionLog116311.xml><?xml version="1.0" encoding="utf-8"?>
<revisions xmlns="http://schemas.openxmlformats.org/spreadsheetml/2006/main" xmlns:r="http://schemas.openxmlformats.org/officeDocument/2006/relationships">
  <rcc rId="3586" sId="1" numFmtId="4">
    <oc r="D280">
      <v>93022.66</v>
    </oc>
    <nc r="D280">
      <v>211770.92800000001</v>
    </nc>
  </rcc>
  <rcc rId="3587" sId="1" numFmtId="4">
    <oc r="D279">
      <v>42472.226000000002</v>
    </oc>
    <nc r="D279">
      <v>65094.281999999999</v>
    </nc>
  </rcc>
  <rfmt sheetId="1" sqref="D278:D280">
    <dxf>
      <fill>
        <patternFill patternType="none">
          <bgColor auto="1"/>
        </patternFill>
      </fill>
    </dxf>
  </rfmt>
  <rcc rId="3588" sId="1" odxf="1" dxf="1">
    <nc r="E280">
      <f>SUM(D280-C280)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589" sId="1">
    <nc r="F280">
      <f>SUM(D280/C280*100)</f>
    </nc>
  </rcc>
  <rcc rId="3590" sId="1" odxf="1" dxf="1">
    <oc r="E279">
      <f>SUM(D279-C279)</f>
    </oc>
    <nc r="E279">
      <f>SUM(D279-C279)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591" sId="1">
    <nc r="F279">
      <f>SUM(D279/C279*100)</f>
    </nc>
  </rcc>
  <rcc rId="3592" sId="1">
    <oc r="E278">
      <f>SUM(D278-C278)</f>
    </oc>
    <nc r="E278"/>
  </rcc>
  <rfmt sheetId="1" sqref="E279:E280" start="0" length="2147483647">
    <dxf>
      <font>
        <b val="0"/>
      </font>
    </dxf>
  </rfmt>
  <rfmt sheetId="1" sqref="F281" start="0" length="2147483647">
    <dxf>
      <font>
        <b/>
      </font>
    </dxf>
  </rfmt>
  <rcv guid="{CFD58EC5-F475-4F0C-8822-861C497EA100}" action="delete"/>
  <rdn rId="0" localSheetId="1" customView="1" name="Z_CFD58EC5_F475_4F0C_8822_861C497EA100_.wvu.PrintArea" hidden="1" oldHidden="1">
    <formula>общее!$A$1:$J$303</formula>
    <oldFormula>общее!$A$1:$J$303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общее!$231:$234,общее!$236:$241</formula>
    <oldFormula>общее!$231:$234,общее!$236:$241</oldFormula>
  </rdn>
  <rdn rId="0" localSheetId="1" customView="1" name="Z_CFD58EC5_F475_4F0C_8822_861C497EA100_.wvu.FilterData" hidden="1" oldHidden="1">
    <formula>общее!$A$6:$J$303</formula>
    <oldFormula>общее!$A$6:$J$303</oldFormula>
  </rdn>
  <rcv guid="{CFD58EC5-F475-4F0C-8822-861C497EA100}" action="add"/>
</revisions>
</file>

<file path=xl/revisions/revisionLog1163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общее!$A$1:$J$300</formula>
    <oldFormula>общее!$A$1:$J$300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общее!$230:$233,общее!$235:$240</formula>
    <oldFormula>общее!$230:$233,общее!$235:$240</oldFormula>
  </rdn>
  <rdn rId="0" localSheetId="1" customView="1" name="Z_CFD58EC5_F475_4F0C_8822_861C497EA100_.wvu.FilterData" hidden="1" oldHidden="1">
    <formula>общее!$A$6:$J$300</formula>
    <oldFormula>общее!$A$6:$J$300</oldFormula>
  </rdn>
  <rcv guid="{CFD58EC5-F475-4F0C-8822-861C497EA100}" action="add"/>
</revisions>
</file>

<file path=xl/revisions/revisionLog11631111.xml><?xml version="1.0" encoding="utf-8"?>
<revisions xmlns="http://schemas.openxmlformats.org/spreadsheetml/2006/main" xmlns:r="http://schemas.openxmlformats.org/officeDocument/2006/relationships">
  <rcc rId="3250" sId="1" numFmtId="4">
    <oc r="D134">
      <v>34546.71</v>
    </oc>
    <nc r="D134">
      <f>97619.092+1380.96</f>
    </nc>
  </rcc>
  <rcc rId="3251" sId="1" numFmtId="4">
    <oc r="D135">
      <v>6686.9639999999999</v>
    </oc>
    <nc r="D135">
      <v>15158.040999999999</v>
    </nc>
  </rcc>
  <rcc rId="3252" sId="1" numFmtId="4">
    <oc r="D136">
      <v>239.352</v>
    </oc>
    <nc r="D136">
      <v>520.66200000000003</v>
    </nc>
  </rcc>
  <rfmt sheetId="1" sqref="D139">
    <dxf>
      <alignment vertical="center" readingOrder="0"/>
    </dxf>
  </rfmt>
  <rcc rId="3253" sId="1" numFmtId="4">
    <oc r="D139">
      <f>10082.75+135.057</f>
    </oc>
    <nc r="D139">
      <f>25058.22+710.468</f>
    </nc>
  </rcc>
  <rcc rId="3254" sId="1" numFmtId="4">
    <oc r="D145">
      <v>1008.372</v>
    </oc>
    <nc r="D145">
      <v>2701.6509999999998</v>
    </nc>
  </rcc>
  <rcc rId="3255" sId="1">
    <oc r="H134">
      <f>269.078+7643.948</f>
    </oc>
    <nc r="H134">
      <f>65926.968+10948.465</f>
    </nc>
  </rcc>
  <rcc rId="3256" sId="1" numFmtId="4">
    <oc r="H135">
      <v>45</v>
    </oc>
    <nc r="H135">
      <f>51217.703+7665.959</f>
    </nc>
  </rcc>
  <rcc rId="3257" sId="1" numFmtId="4">
    <nc r="H136">
      <v>1252.114</v>
    </nc>
  </rcc>
  <rcc rId="3258" sId="1">
    <nc r="I135">
      <f>SUM(H135-G135)</f>
    </nc>
  </rcc>
  <rcc rId="3259" sId="1">
    <nc r="I136">
      <f>SUM(H136-G136)</f>
    </nc>
  </rcc>
  <rcc rId="3260" sId="1">
    <nc r="K133">
      <f>SUM(H133/G133)</f>
    </nc>
  </rcc>
  <rcc rId="3261" sId="1">
    <nc r="K134">
      <f>SUM(H134/G134)</f>
    </nc>
  </rcc>
  <rcc rId="3262" sId="1">
    <nc r="K135">
      <f>SUM(H135/G135)</f>
    </nc>
  </rcc>
  <rcc rId="3263" sId="1">
    <nc r="K136">
      <f>SUM(H136/G136)</f>
    </nc>
  </rcc>
  <rcc rId="3264" sId="1" odxf="1" dxf="1">
    <nc r="J136">
      <f>H136/G136*100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265" sId="1">
    <oc r="J133" t="inlineStr">
      <is>
        <t>в 2,0 р.б.</t>
      </is>
    </oc>
    <nc r="J133" t="inlineStr">
      <is>
        <t>в 2,2 р.б.</t>
      </is>
    </nc>
  </rcc>
  <rcc rId="3266" sId="1">
    <oc r="J134" t="inlineStr">
      <is>
        <t>в 2,0 р.б.</t>
      </is>
    </oc>
    <nc r="J134" t="inlineStr">
      <is>
        <t>в 2,2 р.б.</t>
      </is>
    </nc>
  </rcc>
  <rcc rId="3267" sId="1">
    <nc r="J135" t="inlineStr">
      <is>
        <t>в 2,9 р.б.</t>
      </is>
    </nc>
  </rcc>
  <rcv guid="{D0621073-25BE-47D7-AC33-51146458D41C}" action="delete"/>
  <rdn rId="0" localSheetId="1" customView="1" name="Z_D0621073_25BE_47D7_AC33_51146458D41C_.wvu.FilterData" hidden="1" oldHidden="1">
    <formula>общее!$A$6:$J$300</formula>
    <oldFormula>общее!$A$6:$J$300</oldFormula>
  </rdn>
  <rcv guid="{D0621073-25BE-47D7-AC33-51146458D41C}" action="add"/>
</revisions>
</file>

<file path=xl/revisions/revisionLog116311111.xml><?xml version="1.0" encoding="utf-8"?>
<revisions xmlns="http://schemas.openxmlformats.org/spreadsheetml/2006/main" xmlns:r="http://schemas.openxmlformats.org/officeDocument/2006/relationships">
  <rfmt sheetId="1" sqref="J96" start="0" length="0">
    <dxf>
      <numFmt numFmtId="168" formatCode="#,##0.0"/>
    </dxf>
  </rfmt>
  <rfmt sheetId="1" sqref="J95" start="0" length="0">
    <dxf>
      <font>
        <b val="0"/>
        <sz val="14"/>
        <name val="Times New Roman"/>
        <scheme val="none"/>
      </font>
      <numFmt numFmtId="168" formatCode="#,##0.0"/>
    </dxf>
  </rfmt>
  <rfmt sheetId="1" sqref="F95" start="0" length="2147483647">
    <dxf>
      <font>
        <b/>
      </font>
    </dxf>
  </rfmt>
  <rcc rId="3094" sId="1">
    <oc r="J95" t="inlineStr">
      <is>
        <t>в 1057,9 р.б.</t>
      </is>
    </oc>
    <nc r="J95" t="inlineStr">
      <is>
        <t>в 5,1 р.б.</t>
      </is>
    </nc>
  </rcc>
  <rfmt sheetId="1" sqref="J95" start="0" length="2147483647">
    <dxf>
      <font>
        <b/>
      </font>
    </dxf>
  </rfmt>
  <rcc rId="3095" sId="1">
    <oc r="J96" t="inlineStr">
      <is>
        <t>в 1057,9 р.б.</t>
      </is>
    </oc>
    <nc r="J96" t="inlineStr">
      <is>
        <t>в 5,1 р.б.</t>
      </is>
    </nc>
  </rcc>
  <rcc rId="3096" sId="1">
    <oc r="F97">
      <f>SUM(D97/C97*100)</f>
    </oc>
    <nc r="F97" t="inlineStr">
      <is>
        <t>в 14,1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общее!$A$1:$J$300</formula>
    <oldFormula>общее!$A$1:$J$300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общее!$230:$233,общее!$235:$240</formula>
    <oldFormula>общее!$230:$233,общее!$235:$240</oldFormula>
  </rdn>
  <rdn rId="0" localSheetId="1" customView="1" name="Z_CFD58EC5_F475_4F0C_8822_861C497EA100_.wvu.FilterData" hidden="1" oldHidden="1">
    <formula>общее!$A$6:$J$300</formula>
    <oldFormula>общее!$A$6:$J$300</oldFormula>
  </rdn>
  <rcv guid="{CFD58EC5-F475-4F0C-8822-861C497EA100}" action="add"/>
</revisions>
</file>

<file path=xl/revisions/revisionLog116311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164.xml><?xml version="1.0" encoding="utf-8"?>
<revisions xmlns="http://schemas.openxmlformats.org/spreadsheetml/2006/main" xmlns:r="http://schemas.openxmlformats.org/officeDocument/2006/relationships">
  <rfmt sheetId="1" sqref="C250">
    <dxf>
      <fill>
        <patternFill>
          <bgColor theme="0"/>
        </patternFill>
      </fill>
    </dxf>
  </rfmt>
  <rcc rId="3684" sId="1">
    <oc r="G250">
      <f>SUM(G251:G257)</f>
    </oc>
    <nc r="G250">
      <f>SUM(G251:G257)</f>
    </nc>
  </rcc>
  <rcc rId="3685" sId="1">
    <nc r="G257">
      <f>G258+G259</f>
    </nc>
  </rcc>
  <rfmt sheetId="1" sqref="G250">
    <dxf>
      <fill>
        <patternFill>
          <bgColor theme="0"/>
        </patternFill>
      </fill>
    </dxf>
  </rfmt>
  <rfmt sheetId="1" sqref="G257">
    <dxf>
      <fill>
        <patternFill>
          <bgColor theme="0"/>
        </patternFill>
      </fill>
    </dxf>
  </rfmt>
  <rfmt sheetId="1" sqref="C257">
    <dxf>
      <fill>
        <patternFill>
          <bgColor theme="0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общее!$A$6:$J$303</formula>
    <oldFormula>общее!$A$6:$J$303</oldFormula>
  </rdn>
  <rcv guid="{06B33669-D909-4CD8-806F-33C009B9DF0A}" action="add"/>
</revisions>
</file>

<file path=xl/revisions/revisionLog11641.xml><?xml version="1.0" encoding="utf-8"?>
<revisions xmlns="http://schemas.openxmlformats.org/spreadsheetml/2006/main" xmlns:r="http://schemas.openxmlformats.org/officeDocument/2006/relationships">
  <rfmt sheetId="1" sqref="G251:G255">
    <dxf>
      <fill>
        <patternFill>
          <bgColor theme="0"/>
        </patternFill>
      </fill>
    </dxf>
  </rfmt>
  <rfmt sheetId="1" sqref="C254:C255">
    <dxf>
      <fill>
        <patternFill>
          <bgColor theme="0"/>
        </patternFill>
      </fill>
    </dxf>
  </rfmt>
  <rcc rId="3679" sId="1" numFmtId="4">
    <nc r="C256">
      <v>499.90600000000001</v>
    </nc>
  </rcc>
  <rfmt sheetId="1" sqref="C256">
    <dxf>
      <fill>
        <patternFill>
          <bgColor theme="0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общее!$A$6:$J$303</formula>
    <oldFormula>общее!$A$6:$J$303</oldFormula>
  </rdn>
  <rcv guid="{06B33669-D909-4CD8-806F-33C009B9DF0A}" action="add"/>
</revisions>
</file>

<file path=xl/revisions/revisionLog1165.xml><?xml version="1.0" encoding="utf-8"?>
<revisions xmlns="http://schemas.openxmlformats.org/spreadsheetml/2006/main" xmlns:r="http://schemas.openxmlformats.org/officeDocument/2006/relationships">
  <rcv guid="{3824CD03-2F75-4531-8348-997F8B6518CE}" action="delete"/>
  <rdn rId="0" localSheetId="1" customView="1" name="Z_3824CD03_2F75_4531_8348_997F8B6518CE_.wvu.FilterData" hidden="1" oldHidden="1">
    <formula>общее!$A$6:$J$303</formula>
    <oldFormula>общее!$A$6:$J$303</oldFormula>
  </rdn>
  <rcv guid="{3824CD03-2F75-4531-8348-997F8B6518CE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cc rId="5923" sId="1" odxf="1" dxf="1">
    <oc r="F125" t="inlineStr">
      <is>
        <t>в 3,0  р.б.</t>
      </is>
    </oc>
    <nc r="F125">
      <f>SUM(D125/C125*100)</f>
    </nc>
    <odxf>
      <numFmt numFmtId="165" formatCode="0.0"/>
    </odxf>
    <ndxf>
      <numFmt numFmtId="168" formatCode="#,##0.0"/>
    </ndxf>
  </rcc>
  <rcc rId="5924" sId="1" odxf="1" dxf="1">
    <oc r="F127" t="inlineStr">
      <is>
        <t>в 3,0  р.б.</t>
      </is>
    </oc>
    <nc r="F127">
      <f>SUM(D127/C127*100)</f>
    </nc>
    <odxf>
      <numFmt numFmtId="165" formatCode="0.0"/>
    </odxf>
    <ndxf>
      <numFmt numFmtId="168" formatCode="#,##0.0"/>
    </ndxf>
  </rcc>
  <rcc rId="5925" sId="1">
    <nc r="E126">
      <f>SUM(D126-C126)</f>
    </nc>
  </rcc>
  <rcc rId="5926" sId="1">
    <nc r="F126">
      <f>SUM(D126/C126*100)</f>
    </nc>
  </rcc>
  <rcv guid="{CFD58EC5-F475-4F0C-8822-861C497EA100}" action="delete"/>
  <rdn rId="0" localSheetId="1" customView="1" name="Z_CFD58EC5_F475_4F0C_8822_861C497EA100_.wvu.PrintArea" hidden="1" oldHidden="1">
    <formula>общее!$A$1:$J$258</formula>
    <oldFormula>общее!$A$1:$J$258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общее!$198:$201</formula>
    <oldFormula>общее!$198:$201</oldFormula>
  </rdn>
  <rdn rId="0" localSheetId="1" customView="1" name="Z_CFD58EC5_F475_4F0C_8822_861C497EA100_.wvu.FilterData" hidden="1" oldHidden="1">
    <formula>общее!$A$6:$J$258</formula>
    <oldFormula>общее!$A$6:$J$258</oldFormula>
  </rdn>
  <rcv guid="{CFD58EC5-F475-4F0C-8822-861C497EA100}" action="add"/>
</revisions>
</file>

<file path=xl/revisions/revisionLog1171.xml><?xml version="1.0" encoding="utf-8"?>
<revisions xmlns="http://schemas.openxmlformats.org/spreadsheetml/2006/main" xmlns:r="http://schemas.openxmlformats.org/officeDocument/2006/relationships">
  <rrc rId="2753" sId="1" ref="A83:XFD83" action="insertRow">
    <undo index="2" exp="area" ref3D="1" dr="$A$229:$XFD$234" dn="Z_CFD58EC5_F475_4F0C_8822_861C497EA100_.wvu.Rows" sId="1"/>
    <undo index="1" exp="area" ref3D="1" dr="$A$224:$XFD$227" dn="Z_CFD58EC5_F475_4F0C_8822_861C497EA100_.wvu.Rows" sId="1"/>
    <undo index="2" exp="area" ref3D="1" dr="$A$93:$XFD$105" dn="Z_CFB0A04F_563D_4D2B_BCD3_ACFCDC70E584_.wvu.Rows" sId="1"/>
    <undo index="1" exp="area" ref3D="1" dr="$A$7:$XFD$91" dn="Z_CFB0A04F_563D_4D2B_BCD3_ACFCDC70E584_.wvu.Rows" sId="1"/>
  </rrc>
  <rcc rId="2754" sId="1">
    <nc r="A83">
      <v>41040000</v>
    </nc>
  </rcc>
  <rrc rId="2755" sId="1" ref="A84:XFD84" action="insertRow">
    <undo index="2" exp="area" ref3D="1" dr="$A$230:$XFD$235" dn="Z_CFD58EC5_F475_4F0C_8822_861C497EA100_.wvu.Rows" sId="1"/>
    <undo index="1" exp="area" ref3D="1" dr="$A$225:$XFD$228" dn="Z_CFD58EC5_F475_4F0C_8822_861C497EA100_.wvu.Rows" sId="1"/>
    <undo index="2" exp="area" ref3D="1" dr="$A$94:$XFD$106" dn="Z_CFB0A04F_563D_4D2B_BCD3_ACFCDC70E584_.wvu.Rows" sId="1"/>
    <undo index="1" exp="area" ref3D="1" dr="$A$7:$XFD$92" dn="Z_CFB0A04F_563D_4D2B_BCD3_ACFCDC70E584_.wvu.Rows" sId="1"/>
  </rrc>
  <rcc rId="2756" sId="1">
    <nc r="A84">
      <v>41040400</v>
    </nc>
  </rcc>
  <rcc rId="2757" sId="1" numFmtId="4">
    <nc r="D84">
      <v>1058.654</v>
    </nc>
  </rcc>
  <rcc rId="2758" sId="1">
    <nc r="E84">
      <f>D84-C84</f>
    </nc>
  </rcc>
  <rcv guid="{95A7493F-2B11-406A-BB91-458FD9DC3BAE}" action="delete"/>
  <rdn rId="0" localSheetId="1" customView="1" name="Z_95A7493F_2B11_406A_BB91_458FD9DC3BAE_.wvu.PrintArea" hidden="1" oldHidden="1">
    <formula>общее!$A$2:$J$283</formula>
    <oldFormula>общее!$A$2:$J$283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общее!$A$6:$J$296</formula>
    <oldFormula>общее!$A$6:$J$296</oldFormula>
  </rdn>
  <rcv guid="{95A7493F-2B11-406A-BB91-458FD9DC3BAE}" action="add"/>
</revisions>
</file>

<file path=xl/revisions/revisionLog11711.xml><?xml version="1.0" encoding="utf-8"?>
<revisions xmlns="http://schemas.openxmlformats.org/spreadsheetml/2006/main" xmlns:r="http://schemas.openxmlformats.org/officeDocument/2006/relationships">
  <rrc rId="2418" sId="1" ref="A15:XFD15" action="insertRow">
    <undo index="2" exp="area" ref3D="1" dr="$A$227:$XFD$232" dn="Z_CFD58EC5_F475_4F0C_8822_861C497EA100_.wvu.Rows" sId="1"/>
    <undo index="1" exp="area" ref3D="1" dr="$A$222:$XFD$225" dn="Z_CFD58EC5_F475_4F0C_8822_861C497EA100_.wvu.Rows" sId="1"/>
    <undo index="2" exp="area" ref3D="1" dr="$A$91:$XFD$103" dn="Z_CFB0A04F_563D_4D2B_BCD3_ACFCDC70E584_.wvu.Rows" sId="1"/>
    <undo index="1" exp="area" ref3D="1" dr="$A$7:$XFD$89" dn="Z_CFB0A04F_563D_4D2B_BCD3_ACFCDC70E584_.wvu.Rows" sId="1"/>
  </rrc>
  <rrc rId="2419" sId="1" ref="A15:XFD15" action="insertRow">
    <undo index="2" exp="area" ref3D="1" dr="$A$228:$XFD$233" dn="Z_CFD58EC5_F475_4F0C_8822_861C497EA100_.wvu.Rows" sId="1"/>
    <undo index="1" exp="area" ref3D="1" dr="$A$223:$XFD$226" dn="Z_CFD58EC5_F475_4F0C_8822_861C497EA100_.wvu.Rows" sId="1"/>
    <undo index="2" exp="area" ref3D="1" dr="$A$92:$XFD$104" dn="Z_CFB0A04F_563D_4D2B_BCD3_ACFCDC70E584_.wvu.Rows" sId="1"/>
    <undo index="1" exp="area" ref3D="1" dr="$A$7:$XFD$90" dn="Z_CFB0A04F_563D_4D2B_BCD3_ACFCDC70E584_.wvu.Rows" sId="1"/>
  </rrc>
  <rcc rId="2420" sId="1" numFmtId="4">
    <nc r="A15">
      <v>11011200</v>
    </nc>
  </rcc>
  <rcc rId="2421" sId="1" numFmtId="4">
    <nc r="D15">
      <v>25.239000000000001</v>
    </nc>
  </rcc>
  <rcc rId="2422" sId="1" numFmtId="4">
    <nc r="A16">
      <v>11011300</v>
    </nc>
  </rcc>
  <rcc rId="2423" sId="1" numFmtId="4">
    <nc r="D16">
      <v>4.3789999999999996</v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17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171111.xml><?xml version="1.0" encoding="utf-8"?>
<revisions xmlns="http://schemas.openxmlformats.org/spreadsheetml/2006/main" xmlns:r="http://schemas.openxmlformats.org/officeDocument/2006/relationships">
  <rcc rId="1833" sId="1" numFmtId="4">
    <oc r="G104">
      <v>1099.498</v>
    </oc>
    <nc r="G104">
      <v>1134.098</v>
    </nc>
  </rcc>
  <rfmt sheetId="1" sqref="A104:J104">
    <dxf>
      <fill>
        <patternFill patternType="none">
          <bgColor auto="1"/>
        </patternFill>
      </fill>
    </dxf>
  </rfmt>
  <rcv guid="{D0621073-25BE-47D7-AC33-51146458D41C}" action="delete"/>
  <rdn rId="0" localSheetId="1" customView="1" name="Z_D0621073_25BE_47D7_AC33_51146458D41C_.wvu.FilterData" hidden="1" oldHidden="1">
    <formula>общее!$A$6:$J$291</formula>
    <oldFormula>общее!$A$6:$J$291</oldFormula>
  </rdn>
  <rcv guid="{D0621073-25BE-47D7-AC33-51146458D41C}" action="add"/>
</revisions>
</file>

<file path=xl/revisions/revisionLog11711111.xml><?xml version="1.0" encoding="utf-8"?>
<revisions xmlns="http://schemas.openxmlformats.org/spreadsheetml/2006/main" xmlns:r="http://schemas.openxmlformats.org/officeDocument/2006/relationships">
  <rcc rId="1751" sId="1" numFmtId="4">
    <oc r="C88">
      <v>71965.012000000002</v>
    </oc>
    <nc r="C88">
      <v>121657.433</v>
    </nc>
  </rcc>
  <rfmt sheetId="1" sqref="C88">
    <dxf>
      <fill>
        <patternFill patternType="none">
          <bgColor auto="1"/>
        </patternFill>
      </fill>
    </dxf>
  </rfmt>
  <rcc rId="1752" sId="1" numFmtId="4">
    <oc r="C91">
      <v>145693.92800000001</v>
    </oc>
    <nc r="C91">
      <v>231761.598</v>
    </nc>
  </rcc>
  <rcc rId="1753" sId="1" numFmtId="4">
    <oc r="C94">
      <v>3362.9070000000002</v>
    </oc>
    <nc r="C94">
      <v>5416.8819999999996</v>
    </nc>
  </rcc>
  <rcc rId="1754" sId="1" numFmtId="4">
    <oc r="C95">
      <v>1575.38</v>
    </oc>
    <nc r="C95">
      <v>2498.3969999999999</v>
    </nc>
  </rcc>
  <rcc rId="1755" sId="1" numFmtId="4">
    <oc r="C97">
      <v>185403.72</v>
    </oc>
    <nc r="C97">
      <v>396928.804</v>
    </nc>
  </rcc>
  <rcc rId="1756" sId="1" numFmtId="4">
    <oc r="C99">
      <v>5795.8130000000001</v>
    </oc>
    <nc r="C99">
      <v>13810.334999999999</v>
    </nc>
  </rcc>
  <rcc rId="1757" sId="1" numFmtId="4">
    <oc r="C103">
      <v>14411.396000000001</v>
    </oc>
    <nc r="C103">
      <v>23154.92</v>
    </nc>
  </rcc>
  <rcc rId="1758" sId="1" numFmtId="4">
    <oc r="C104">
      <v>18590.409</v>
    </oc>
    <nc r="C104">
      <v>29821.007000000001</v>
    </nc>
  </rcc>
  <rcc rId="1759" sId="1" numFmtId="4">
    <oc r="C106">
      <v>46823.212</v>
    </oc>
    <nc r="C106">
      <v>83911.531000000003</v>
    </nc>
  </rcc>
  <rcc rId="1760" sId="1" numFmtId="4">
    <oc r="C107">
      <v>4410.0119999999997</v>
    </oc>
    <nc r="C107">
      <v>9772.3670000000002</v>
    </nc>
  </rcc>
  <rcc rId="1761" sId="1" numFmtId="4">
    <oc r="C108">
      <v>1639.723</v>
    </oc>
    <nc r="C108">
      <v>2995.0259999999998</v>
    </nc>
  </rcc>
  <rcc rId="1762" sId="1" numFmtId="4">
    <oc r="C111">
      <v>6259.0940000000001</v>
    </oc>
    <nc r="C111">
      <v>10837.790999999999</v>
    </nc>
  </rcc>
  <rcc rId="1763" sId="1" numFmtId="4">
    <nc r="C112">
      <v>14.48</v>
    </nc>
  </rcc>
  <rcc rId="1764" sId="1" numFmtId="4">
    <oc r="C114">
      <v>571.27099999999996</v>
    </oc>
    <nc r="C114">
      <v>960.86699999999996</v>
    </nc>
  </rcc>
  <rcc rId="1765" sId="1" numFmtId="4">
    <oc r="C115">
      <v>1758.3589999999999</v>
    </oc>
    <nc r="C115">
      <v>3542.7849999999999</v>
    </nc>
  </rcc>
  <rcc rId="1766" sId="1" numFmtId="4">
    <oc r="C116">
      <v>918.64099999999996</v>
    </oc>
    <nc r="C116">
      <v>1568.904</v>
    </nc>
  </rcc>
  <rcc rId="1767" sId="1" numFmtId="4">
    <oc r="C93">
      <v>84976.767999999996</v>
    </oc>
    <nc r="C93">
      <v>132010.61799999999</v>
    </nc>
  </rcc>
  <rcc rId="1768" sId="1" numFmtId="4">
    <oc r="C98">
      <v>2520.2060000000001</v>
    </oc>
    <nc r="C98">
      <v>5222.9030000000002</v>
    </nc>
  </rcc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17111111.xml><?xml version="1.0" encoding="utf-8"?>
<revisions xmlns="http://schemas.openxmlformats.org/spreadsheetml/2006/main" xmlns:r="http://schemas.openxmlformats.org/officeDocument/2006/relationships">
  <rcc rId="684" sId="1">
    <oc r="E191">
      <f>SUM(D191-C191)</f>
    </oc>
    <nc r="E191"/>
  </rcc>
  <rcc rId="685" sId="1">
    <oc r="F191">
      <f>SUM(D191/C191*100)</f>
    </oc>
    <nc r="F191"/>
  </rcc>
  <rcc rId="686" sId="1">
    <oc r="E192">
      <f>SUM(D192-C192)</f>
    </oc>
    <nc r="E192"/>
  </rcc>
  <rcc rId="687" sId="1">
    <oc r="F192">
      <f>SUM(D192/C192*100)</f>
    </oc>
    <nc r="F192"/>
  </rcc>
  <rcc rId="688" sId="1">
    <oc r="G197">
      <f>SUM(G198+G199+G200)</f>
    </oc>
    <nc r="G197"/>
  </rcc>
  <rcc rId="689" sId="1">
    <oc r="I197">
      <f>SUM(H197-G197)</f>
    </oc>
    <nc r="I197"/>
  </rcc>
  <rcc rId="690" sId="1">
    <oc r="J197">
      <f>SUM(H197/G197*100)</f>
    </oc>
    <nc r="J197"/>
  </rcc>
  <rcc rId="691" sId="1">
    <oc r="I198">
      <f>SUM(H198-G198)</f>
    </oc>
    <nc r="I198"/>
  </rcc>
  <rcc rId="692" sId="1">
    <oc r="J198">
      <f>SUM(H198/G198*100)</f>
    </oc>
    <nc r="J198"/>
  </rcc>
  <rcc rId="693" sId="1">
    <oc r="I199">
      <f>SUM(H199-G199)</f>
    </oc>
    <nc r="I199"/>
  </rcc>
  <rcc rId="694" sId="1">
    <oc r="J199">
      <f>SUM(H199/G199*100)</f>
    </oc>
    <nc r="J199"/>
  </rcc>
  <rcc rId="695" sId="1">
    <oc r="I200">
      <f>SUM(H200-G200)</f>
    </oc>
    <nc r="I200"/>
  </rcc>
  <rcc rId="696" sId="1">
    <oc r="J200">
      <f>SUM(H200/G200*100)</f>
    </oc>
    <nc r="J200"/>
  </rcc>
  <rcc rId="697" sId="1">
    <oc r="I203">
      <f>SUM(H203-G203)</f>
    </oc>
    <nc r="I203"/>
  </rcc>
  <rcc rId="698" sId="1">
    <oc r="J203">
      <f>SUM(H203/G203*100)</f>
    </oc>
    <nc r="J203"/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7112.xml><?xml version="1.0" encoding="utf-8"?>
<revisions xmlns="http://schemas.openxmlformats.org/spreadsheetml/2006/main" xmlns:r="http://schemas.openxmlformats.org/officeDocument/2006/relationships">
  <rfmt sheetId="1" sqref="A90:B124">
    <dxf>
      <fill>
        <patternFill patternType="none">
          <bgColor auto="1"/>
        </patternFill>
      </fill>
    </dxf>
  </rfmt>
  <rcc rId="1940" sId="1">
    <oc r="J94">
      <f>SUM(H94/G94*100)</f>
    </oc>
    <nc r="J94" t="inlineStr">
      <is>
        <t>в 516 разів</t>
      </is>
    </nc>
  </rcc>
  <rcc rId="1941" sId="1">
    <oc r="J92">
      <f>SUM(H92/G92*100)</f>
    </oc>
    <nc r="J92" t="inlineStr">
      <is>
        <t>в 10 разів</t>
      </is>
    </nc>
  </rcc>
  <rcc rId="1942" sId="1">
    <oc r="J93">
      <f>SUM(H93/G93*100)</f>
    </oc>
    <nc r="J93" t="inlineStr">
      <is>
        <t>в 10 разів</t>
      </is>
    </nc>
  </rcc>
  <rcc rId="1943" sId="1">
    <oc r="J90">
      <f>SUM(H90/G90*100)</f>
    </oc>
    <nc r="J90" t="inlineStr">
      <is>
        <t>в 6 разів</t>
      </is>
    </nc>
  </rcc>
  <rcc rId="1944" sId="1">
    <oc r="J103">
      <f>SUM(H103/G103*100)</f>
    </oc>
    <nc r="J103" t="inlineStr">
      <is>
        <t>в 78 разів</t>
      </is>
    </nc>
  </rcc>
  <rcc rId="1945" sId="1">
    <oc r="J105">
      <f>SUM(H105/G105*100)</f>
    </oc>
    <nc r="J105" t="inlineStr">
      <is>
        <t xml:space="preserve">в 9 разів </t>
      </is>
    </nc>
  </rcc>
  <rcc rId="1946" sId="1">
    <oc r="J106">
      <f>SUM(H106/G106*100)</f>
    </oc>
    <nc r="J106" t="inlineStr">
      <is>
        <t xml:space="preserve">в 9 разів </t>
      </is>
    </nc>
  </rcc>
  <rcc rId="1947" sId="1">
    <oc r="J111">
      <f>SUM(H111/G111*100)</f>
    </oc>
    <nc r="J111" t="inlineStr">
      <is>
        <t>в 4173 рази</t>
      </is>
    </nc>
  </rcc>
  <rcc rId="1948" sId="1">
    <oc r="J110">
      <f>SUM(H110/G110*100)</f>
    </oc>
    <nc r="J110" t="inlineStr">
      <is>
        <t>в 4173 рази</t>
      </is>
    </nc>
  </rcc>
  <rcc rId="1949" sId="1">
    <oc r="J108">
      <f>SUM(H108/G108*100)</f>
    </oc>
    <nc r="J108" t="inlineStr">
      <is>
        <t>в 170 разів</t>
      </is>
    </nc>
  </rcc>
  <rcc rId="1950" sId="1" numFmtId="4">
    <oc r="J116">
      <f>SUM(H116/G116*100)</f>
    </oc>
    <nc r="J116">
      <v>100</v>
    </nc>
  </rcc>
  <rfmt sheetId="1" sqref="J90:J124">
    <dxf>
      <fill>
        <patternFill patternType="none">
          <bgColor auto="1"/>
        </patternFill>
      </fill>
    </dxf>
  </rfmt>
  <rdn rId="0" localSheetId="1" customView="1" name="Z_68CBFC64_03A4_4F74_B34E_EE1DB915A668_.wvu.Rows" hidden="1" oldHidden="1">
    <oldFormula>общее!$7:$89</oldFormula>
  </rdn>
  <rcv guid="{68CBFC64-03A4-4F74-B34E-EE1DB915A668}" action="delete"/>
  <rdn rId="0" localSheetId="1" customView="1" name="Z_68CBFC64_03A4_4F74_B34E_EE1DB915A668_.wvu.FilterData" hidden="1" oldHidden="1">
    <formula>общее!$A$6:$J$291</formula>
    <oldFormula>общее!$A$6:$J$291</oldFormula>
  </rdn>
  <rcv guid="{68CBFC64-03A4-4F74-B34E-EE1DB915A668}" action="add"/>
</revisions>
</file>

<file path=xl/revisions/revisionLog1172.xml><?xml version="1.0" encoding="utf-8"?>
<revisions xmlns="http://schemas.openxmlformats.org/spreadsheetml/2006/main" xmlns:r="http://schemas.openxmlformats.org/officeDocument/2006/relationships">
  <rcc rId="742" sId="1" numFmtId="4">
    <oc r="G215">
      <f>74.33+10</f>
    </oc>
    <nc r="G215">
      <v>84.33</v>
    </nc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721.xml><?xml version="1.0" encoding="utf-8"?>
<revisions xmlns="http://schemas.openxmlformats.org/spreadsheetml/2006/main" xmlns:r="http://schemas.openxmlformats.org/officeDocument/2006/relationships">
  <rcc rId="702" sId="1" numFmtId="4">
    <oc r="D215">
      <v>21886.243999999999</v>
    </oc>
    <nc r="D215">
      <v>20520.784</v>
    </nc>
  </rcc>
  <rcc rId="703" sId="1" numFmtId="4">
    <oc r="D216">
      <v>807.96600000000001</v>
    </oc>
    <nc r="D216">
      <v>444.142</v>
    </nc>
  </rcc>
  <rcc rId="704" sId="1" numFmtId="4">
    <oc r="D217">
      <v>2946.5120000000002</v>
    </oc>
    <nc r="D217">
      <v>2513.355</v>
    </nc>
  </rcc>
  <rcc rId="705" sId="1" numFmtId="4">
    <oc r="D219">
      <v>4770.1099999999997</v>
    </oc>
    <nc r="D219">
      <v>3494.7069999999999</v>
    </nc>
  </rcc>
  <rcc rId="706" sId="1" numFmtId="4">
    <nc r="D221">
      <v>1408.922</v>
    </nc>
  </rcc>
  <rcc rId="707" sId="1" numFmtId="4">
    <oc r="D222">
      <v>1061.0809999999999</v>
    </oc>
    <nc r="D222">
      <v>964.029</v>
    </nc>
  </rcc>
  <rcc rId="708" sId="1" numFmtId="4">
    <oc r="D212">
      <v>119.235</v>
    </oc>
    <nc r="D212"/>
  </rcc>
  <rcc rId="709" sId="1" numFmtId="4">
    <oc r="D213">
      <v>72.239999999999995</v>
    </oc>
    <nc r="D213"/>
  </rcc>
  <rcv guid="{675C859F-867B-4E3E-8283-3B2C94BFA5E5}" action="delete"/>
  <rdn rId="0" localSheetId="1" customView="1" name="Z_675C859F_867B_4E3E_8283_3B2C94BFA5E5_.wvu.FilterData" hidden="1" oldHidden="1">
    <formula>общее!$A$6:$J$322</formula>
    <oldFormula>общее!$A$6:$J$322</oldFormula>
  </rdn>
  <rcv guid="{675C859F-867B-4E3E-8283-3B2C94BFA5E5}" action="add"/>
</revisions>
</file>

<file path=xl/revisions/revisionLog1173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общее!$A$1:$J$298</formula>
    <oldFormula>общее!$A$1:$J$298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общее!$226:$229,общее!$231:$236</formula>
    <oldFormula>общее!$226:$229,общее!$231:$236</oldFormula>
  </rdn>
  <rdn rId="0" localSheetId="1" customView="1" name="Z_CFD58EC5_F475_4F0C_8822_861C497EA100_.wvu.FilterData" hidden="1" oldHidden="1">
    <formula>общее!$A$6:$J$298</formula>
    <oldFormula>общее!$A$6:$J$298</oldFormula>
  </rdn>
  <rcv guid="{CFD58EC5-F475-4F0C-8822-861C497EA100}" action="add"/>
</revisions>
</file>

<file path=xl/revisions/revisionLog11731.xml><?xml version="1.0" encoding="utf-8"?>
<revisions xmlns="http://schemas.openxmlformats.org/spreadsheetml/2006/main" xmlns:r="http://schemas.openxmlformats.org/officeDocument/2006/relationships">
  <rcc rId="4518" sId="1">
    <oc r="D5" t="inlineStr">
      <is>
        <t>Виконано за  2023 рік, тис. грн</t>
      </is>
    </oc>
    <nc r="D5" t="inlineStr">
      <is>
        <t>Виконано за I квартал  2024 року, тис. грн</t>
      </is>
    </nc>
  </rcc>
  <rcc rId="4519" sId="1">
    <oc r="G5" t="inlineStr">
      <is>
        <t>Виконано за  2022 рік, тис. грн</t>
      </is>
    </oc>
    <nc r="G5" t="inlineStr">
      <is>
        <t>Виконано за I квартал 2023 року, тис. грн</t>
      </is>
    </nc>
  </rcc>
  <rcc rId="4520" sId="1">
    <oc r="H5" t="inlineStr">
      <is>
        <t>Виконано за  2023 рік, тис. грн</t>
      </is>
    </oc>
    <nc r="H5" t="inlineStr">
      <is>
        <t>Виконано за I квартал  2024 року, тис. грн</t>
      </is>
    </nc>
  </rcc>
  <rcc rId="4521" sId="1">
    <oc r="A2" t="inlineStr">
      <is>
        <t>Інформація про виконання бюджету  Миколаївської міської територіальної громади  за    I квартал 2024 року (з динамікою змін порівняно за  I квартал 2023  року)</t>
      </is>
    </oc>
    <nc r="A2" t="inlineStr">
      <is>
        <t>Інформація про виконання бюджету  Миколаївської міської територіальної громади  за  I квартал 2024 року (з динамікою змін порівняно за  I квартал 2023  року)</t>
      </is>
    </nc>
  </rcc>
  <rcv guid="{CFD58EC5-F475-4F0C-8822-861C497EA100}" action="delete"/>
  <rdn rId="0" localSheetId="1" customView="1" name="Z_CFD58EC5_F475_4F0C_8822_861C497EA100_.wvu.PrintArea" hidden="1" oldHidden="1">
    <formula>общее!$A$1:$J$313</formula>
    <oldFormula>общее!$A$1:$J$313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общее!$241:$244,общее!$246:$251</formula>
    <oldFormula>общее!$241:$244,общее!$246:$251</oldFormula>
  </rdn>
  <rdn rId="0" localSheetId="1" customView="1" name="Z_CFD58EC5_F475_4F0C_8822_861C497EA100_.wvu.FilterData" hidden="1" oldHidden="1">
    <formula>общее!$A$6:$J$313</formula>
    <oldFormula>общее!$A$6:$J$313</oldFormula>
  </rdn>
  <rcv guid="{CFD58EC5-F475-4F0C-8822-861C497EA100}" action="add"/>
</revisions>
</file>

<file path=xl/revisions/revisionLog117311.xml><?xml version="1.0" encoding="utf-8"?>
<revisions xmlns="http://schemas.openxmlformats.org/spreadsheetml/2006/main" xmlns:r="http://schemas.openxmlformats.org/officeDocument/2006/relationships">
  <rfmt sheetId="1" sqref="J98" start="0" length="2147483647">
    <dxf>
      <font>
        <b/>
      </font>
    </dxf>
  </rfmt>
  <rfmt sheetId="1" sqref="F98" start="0" length="2147483647">
    <dxf>
      <font>
        <b/>
      </font>
    </dxf>
  </rfmt>
  <rfmt sheetId="1" sqref="F134" start="0" length="2147483647">
    <dxf>
      <font>
        <b/>
      </font>
    </dxf>
  </rfmt>
  <rfmt sheetId="1" sqref="J193" start="0" length="2147483647">
    <dxf>
      <font>
        <b/>
      </font>
    </dxf>
  </rfmt>
  <rfmt sheetId="1" sqref="A287:J287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общее!$A$1:$J$304</formula>
    <oldFormula>общее!$A$1:$J$304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общее!$232:$235,общее!$237:$242</formula>
    <oldFormula>общее!$232:$235,общее!$237:$242</oldFormula>
  </rdn>
  <rdn rId="0" localSheetId="1" customView="1" name="Z_CFD58EC5_F475_4F0C_8822_861C497EA100_.wvu.FilterData" hidden="1" oldHidden="1">
    <formula>общее!$A$6:$J$304</formula>
    <oldFormula>общее!$A$6:$J$304</oldFormula>
  </rdn>
  <rcv guid="{CFD58EC5-F475-4F0C-8822-861C497EA100}" action="add"/>
</revisions>
</file>

<file path=xl/revisions/revisionLog1173111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общее!$A$6:$J$303</formula>
    <oldFormula>общее!$A$6:$J$303</oldFormula>
  </rdn>
  <rcv guid="{84AB9039-6109-4932-AA14-522BD4A30F0B}" action="add"/>
</revisions>
</file>

<file path=xl/revisions/revisionLog11731111.xml><?xml version="1.0" encoding="utf-8"?>
<revisions xmlns="http://schemas.openxmlformats.org/spreadsheetml/2006/main" xmlns:r="http://schemas.openxmlformats.org/officeDocument/2006/relationships">
  <rcv guid="{68CBFC64-03A4-4F74-B34E-EE1DB915A668}" action="delete"/>
  <rdn rId="0" localSheetId="1" customView="1" name="Z_68CBFC64_03A4_4F74_B34E_EE1DB915A668_.wvu.FilterData" hidden="1" oldHidden="1">
    <formula>общее!$A$6:$J$301</formula>
    <oldFormula>общее!$A$6:$J$301</oldFormula>
  </rdn>
  <rcv guid="{68CBFC64-03A4-4F74-B34E-EE1DB915A668}" action="add"/>
</revisions>
</file>

<file path=xl/revisions/revisionLog117311111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общее!$A$6:$J$300</formula>
    <oldFormula>общее!$A$6:$J$300</oldFormula>
  </rdn>
  <rcv guid="{84AB9039-6109-4932-AA14-522BD4A30F0B}" action="add"/>
</revisions>
</file>

<file path=xl/revisions/revisionLog1173111111.xml><?xml version="1.0" encoding="utf-8"?>
<revisions xmlns="http://schemas.openxmlformats.org/spreadsheetml/2006/main" xmlns:r="http://schemas.openxmlformats.org/officeDocument/2006/relationships">
  <rcc rId="810" sId="1">
    <oc r="I313">
      <f>SUM(H313-G313)</f>
    </oc>
    <nc r="I313"/>
  </rcc>
  <rcc rId="811" sId="1">
    <oc r="J313">
      <f>SUM(H313/G313*100)</f>
    </oc>
    <nc r="J313"/>
  </rcc>
  <rcc rId="812" sId="1">
    <oc r="I303">
      <f>SUM(H303-G303)</f>
    </oc>
    <nc r="I303"/>
  </rcc>
  <rcc rId="813" sId="1">
    <oc r="J303">
      <f>SUM(H303/G303*100)</f>
    </oc>
    <nc r="J303"/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73112.xml><?xml version="1.0" encoding="utf-8"?>
<revisions xmlns="http://schemas.openxmlformats.org/spreadsheetml/2006/main" xmlns:r="http://schemas.openxmlformats.org/officeDocument/2006/relationships">
  <rcc rId="3418" sId="1" numFmtId="4">
    <oc r="H102">
      <v>393.99700000000001</v>
    </oc>
    <nc r="H102">
      <v>474.233</v>
    </nc>
  </rcc>
  <rcc rId="3419" sId="1">
    <oc r="H101">
      <f>40708.858+417.762</f>
    </oc>
    <nc r="H101">
      <f>63483.083+7502.827</f>
    </nc>
  </rcc>
  <rfmt sheetId="1" sqref="H99:H110">
    <dxf>
      <fill>
        <patternFill patternType="none">
          <bgColor auto="1"/>
        </patternFill>
      </fill>
    </dxf>
  </rfmt>
  <rcc rId="3420" sId="1" numFmtId="4">
    <oc r="H111">
      <v>459.166</v>
    </oc>
    <nc r="H111">
      <v>1694.8219999999999</v>
    </nc>
  </rcc>
  <rfmt sheetId="1" sqref="H111">
    <dxf>
      <fill>
        <patternFill patternType="none">
          <bgColor auto="1"/>
        </patternFill>
      </fill>
    </dxf>
  </rfmt>
  <rcc rId="3421" sId="1" numFmtId="4">
    <oc r="H114">
      <v>15020.028</v>
    </oc>
    <nc r="H114">
      <v>22236.528999999999</v>
    </nc>
  </rcc>
  <rfmt sheetId="1" sqref="H113:H115">
    <dxf>
      <fill>
        <patternFill patternType="none">
          <bgColor auto="1"/>
        </patternFill>
      </fill>
    </dxf>
  </rfmt>
  <rcc rId="3422" sId="1" numFmtId="4">
    <oc r="H116">
      <v>487.637</v>
    </oc>
    <nc r="H116">
      <v>695.63300000000004</v>
    </nc>
  </rcc>
  <rfmt sheetId="1" sqref="H116:H117">
    <dxf>
      <fill>
        <patternFill patternType="none">
          <bgColor auto="1"/>
        </patternFill>
      </fill>
    </dxf>
  </rfmt>
  <rcc rId="3423" sId="1" numFmtId="4">
    <oc r="H119">
      <v>7836.2629999999999</v>
    </oc>
    <nc r="H119">
      <v>10027.004000000001</v>
    </nc>
  </rcc>
  <rcc rId="3424" sId="1" numFmtId="4">
    <nc r="H122">
      <v>381.89100000000002</v>
    </nc>
  </rcc>
  <rcc rId="3425" sId="1" numFmtId="4">
    <oc r="H124">
      <v>5.3949999999999996</v>
    </oc>
    <nc r="H124">
      <v>120.05</v>
    </nc>
  </rcc>
  <rfmt sheetId="1" sqref="H117:H133">
    <dxf>
      <fill>
        <patternFill patternType="none">
          <bgColor auto="1"/>
        </patternFill>
      </fill>
    </dxf>
  </rfmt>
  <rfmt sheetId="1" sqref="H98" start="0" length="0">
    <dxf>
      <fill>
        <patternFill patternType="none">
          <bgColor indexed="65"/>
        </patternFill>
      </fill>
    </dxf>
  </rfmt>
  <rcc rId="3426" sId="1">
    <oc r="H98">
      <f>H99+H100+H104+H108+H111+H112+H113+H116+H118+H121+H124+H125+H128+H131+H132+H117</f>
    </oc>
    <nc r="H98">
      <f>H99+H100+H104+H108+H111+H112+H113+H116+H118+H121+H124+H125+H128+H131+H132+H117+H133</f>
    </nc>
  </rcc>
  <rcc rId="3427" sId="1">
    <nc r="H121">
      <f>SUM(H122:H123)</f>
    </nc>
  </rcc>
  <rcc rId="3428" sId="1">
    <oc r="H99">
      <v>5519.165</v>
    </oc>
    <nc r="H99">
      <f>21996.031+98.788</f>
    </nc>
  </rcc>
  <rcv guid="{68CBFC64-03A4-4F74-B34E-EE1DB915A668}" action="delete"/>
  <rdn rId="0" localSheetId="1" customView="1" name="Z_68CBFC64_03A4_4F74_B34E_EE1DB915A668_.wvu.FilterData" hidden="1" oldHidden="1">
    <formula>общее!$A$6:$J$301</formula>
    <oldFormula>общее!$A$6:$J$301</oldFormula>
  </rdn>
  <rcv guid="{68CBFC64-03A4-4F74-B34E-EE1DB915A668}" action="add"/>
</revisions>
</file>

<file path=xl/revisions/revisionLog11732.xml><?xml version="1.0" encoding="utf-8"?>
<revisions xmlns="http://schemas.openxmlformats.org/spreadsheetml/2006/main" xmlns:r="http://schemas.openxmlformats.org/officeDocument/2006/relationships">
  <rcc rId="3101" sId="1">
    <oc r="C294" t="inlineStr">
      <is>
        <t>станом на 01 липня 2022 року, тис. грн.</t>
      </is>
    </oc>
    <nc r="C294" t="inlineStr">
      <is>
        <t>станом на 01  січня 2023 року, тис. грн.</t>
      </is>
    </nc>
  </rcc>
  <rcc rId="3102" sId="1">
    <oc r="D294" t="inlineStr">
      <is>
        <t>станом на 01 липня 2023 року, тис. грн.</t>
      </is>
    </oc>
    <nc r="D294" t="inlineStr">
      <is>
        <t>станом на 01 січня 2024 року, тис. грн.</t>
      </is>
    </nc>
  </rcc>
  <rcc rId="3103" sId="1">
    <oc r="G294" t="inlineStr">
      <is>
        <t>станом на 01 липня 2022 року, тис. грн.</t>
      </is>
    </oc>
    <nc r="G294" t="inlineStr">
      <is>
        <t>станом на 01  січня 2023 року, тис. грн.</t>
      </is>
    </nc>
  </rcc>
  <rcc rId="3104" sId="1">
    <oc r="H294" t="inlineStr">
      <is>
        <t>станом на 01 липня 2023 року, тис. грн.</t>
      </is>
    </oc>
    <nc r="H294" t="inlineStr">
      <is>
        <t>станом на 01 січня 2024 року, тис. грн.</t>
      </is>
    </nc>
  </rcc>
  <rcv guid="{CFD58EC5-F475-4F0C-8822-861C497EA100}" action="delete"/>
  <rdn rId="0" localSheetId="1" customView="1" name="Z_CFD58EC5_F475_4F0C_8822_861C497EA100_.wvu.PrintArea" hidden="1" oldHidden="1">
    <formula>общее!$A$1:$J$300</formula>
    <oldFormula>общее!$A$1:$J$300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общее!$230:$233,общее!$235:$240</formula>
    <oldFormula>общее!$230:$233,общее!$235:$240</oldFormula>
  </rdn>
  <rdn rId="0" localSheetId="1" customView="1" name="Z_CFD58EC5_F475_4F0C_8822_861C497EA100_.wvu.FilterData" hidden="1" oldHidden="1">
    <formula>общее!$A$6:$J$300</formula>
    <oldFormula>общее!$A$6:$J$300</oldFormula>
  </rdn>
  <rcv guid="{CFD58EC5-F475-4F0C-8822-861C497EA100}" action="add"/>
</revisions>
</file>

<file path=xl/revisions/revisionLog117321.xml><?xml version="1.0" encoding="utf-8"?>
<revisions xmlns="http://schemas.openxmlformats.org/spreadsheetml/2006/main" xmlns:r="http://schemas.openxmlformats.org/officeDocument/2006/relationships">
  <rcc rId="2400" sId="1" numFmtId="4">
    <oc r="D11">
      <v>348578.69199999998</v>
    </oc>
    <nc r="D11">
      <v>789663.12</v>
    </nc>
  </rcc>
  <rcc rId="2401" sId="1" numFmtId="4">
    <oc r="C11">
      <v>509554.77500000002</v>
    </oc>
    <nc r="C11">
      <v>854180.39800000004</v>
    </nc>
  </rcc>
  <rcc rId="2402" sId="1" numFmtId="4">
    <oc r="C12">
      <v>143815.492</v>
    </oc>
    <nc r="C12">
      <v>764159.23600000003</v>
    </nc>
  </rcc>
  <rcc rId="2403" sId="1" numFmtId="4">
    <oc r="D12">
      <v>552623.98</v>
    </oc>
    <nc r="D12">
      <v>1240904.3089999999</v>
    </nc>
  </rcc>
  <rcc rId="2404" sId="1">
    <oc r="F12" t="inlineStr">
      <is>
        <t>в 3.8 р.б.</t>
      </is>
    </oc>
    <nc r="F12">
      <f>D12/C12*100</f>
    </nc>
  </rcc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74.xml><?xml version="1.0" encoding="utf-8"?>
<revisions xmlns="http://schemas.openxmlformats.org/spreadsheetml/2006/main" xmlns:r="http://schemas.openxmlformats.org/officeDocument/2006/relationships">
  <rfmt sheetId="1" sqref="C184">
    <dxf>
      <fill>
        <patternFill patternType="none">
          <bgColor auto="1"/>
        </patternFill>
      </fill>
    </dxf>
  </rfmt>
  <rfmt sheetId="1" sqref="C198:C214">
    <dxf>
      <fill>
        <patternFill patternType="none">
          <bgColor auto="1"/>
        </patternFill>
      </fill>
    </dxf>
  </rfmt>
  <rcc rId="1881" sId="1" numFmtId="4">
    <nc r="C199">
      <v>670</v>
    </nc>
  </rcc>
  <rcc rId="1882" sId="1" numFmtId="4">
    <oc r="C207">
      <v>7000</v>
    </oc>
    <nc r="C207">
      <v>9300</v>
    </nc>
  </rcc>
  <rcc rId="1883" sId="1">
    <oc r="C205">
      <f>17772.817+1214.368+407.046+376.347+1340.8</f>
    </oc>
    <nc r="C205">
      <f>34462.697+1933.585+646.27+504.491+2078.142</f>
    </nc>
  </rcc>
  <rcc rId="1884" sId="1">
    <oc r="C202">
      <f>1025.739+292.11+1149.56+970.607</f>
    </oc>
    <nc r="C202">
      <f>3607.393+909.161+2724.671+1750.399</f>
    </nc>
  </rcc>
  <rcc rId="1885" sId="1">
    <oc r="C204">
      <f>15137.433+71.52</f>
    </oc>
    <nc r="C204">
      <f>21386.319+71.52+11.83</f>
    </nc>
  </rcc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174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общее!$A$2:$J$278</formula>
    <oldFormula>общее!$A$2:$J$278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общее!$A$6:$J$291</formula>
    <oldFormula>общее!$A$6:$J$291</oldFormula>
  </rdn>
  <rcv guid="{95A7493F-2B11-406A-BB91-458FD9DC3BAE}" action="add"/>
</revisions>
</file>

<file path=xl/revisions/revisionLog1175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общее!$A$6:$J$291</formula>
    <oldFormula>общее!$A$6:$J$291</oldFormula>
  </rdn>
  <rcv guid="{84AB9039-6109-4932-AA14-522BD4A30F0B}" action="add"/>
</revisions>
</file>

<file path=xl/revisions/revisionLog1176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177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общее!$A$6:$J$292</formula>
    <oldFormula>общее!$A$6:$J$292</oldFormula>
  </rdn>
  <rcv guid="{84AB9039-6109-4932-AA14-522BD4A30F0B}" action="add"/>
</revisions>
</file>

<file path=xl/revisions/revisionLog1178.xml><?xml version="1.0" encoding="utf-8"?>
<revisions xmlns="http://schemas.openxmlformats.org/spreadsheetml/2006/main" xmlns:r="http://schemas.openxmlformats.org/officeDocument/2006/relationships">
  <rfmt sheetId="1" sqref="C90:F9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общее!$A$2:$J$284</formula>
    <oldFormula>общее!$A$2:$J$284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общее!$A$6:$J$297</formula>
    <oldFormula>общее!$A$6:$J$297</oldFormula>
  </rdn>
  <rcv guid="{95A7493F-2B11-406A-BB91-458FD9DC3BAE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cc rId="6016" sId="1" numFmtId="4">
    <oc r="C246">
      <v>-587742.68900000001</v>
    </oc>
    <nc r="C246">
      <v>-587742.68799999997</v>
    </nc>
  </rcc>
  <rcc rId="6017" sId="1">
    <nc r="E244">
      <f>SUM(D244-C244)</f>
    </nc>
  </rcc>
  <rcc rId="6018" sId="1" odxf="1" dxf="1">
    <nc r="F244">
      <f>SUM(D244/C244*100)</f>
    </nc>
    <odxf>
      <numFmt numFmtId="168" formatCode="#,##0.0"/>
    </odxf>
    <ndxf>
      <numFmt numFmtId="165" formatCode="0.0"/>
    </ndxf>
  </rcc>
  <rcc rId="6019" sId="1">
    <oc r="I246">
      <f>SUM(H246-G246)</f>
    </oc>
    <nc r="I246">
      <f>SUM(H246-G246)</f>
    </nc>
  </rcc>
  <rcc rId="6020" sId="1">
    <oc r="J246" t="inlineStr">
      <is>
        <t>в 2,8 р.б.</t>
      </is>
    </oc>
    <nc r="J246">
      <f>SUM(H246/G246*100)</f>
    </nc>
  </rcc>
  <rcc rId="6021" sId="1" odxf="1" dxf="1">
    <oc r="I248">
      <f>SUM(H248-G248)</f>
    </oc>
    <nc r="I248">
      <f>SUM(H248-G248)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cc rId="6022" sId="1" odxf="1" dxf="1">
    <oc r="J248" t="inlineStr">
      <is>
        <t>в 2,9 р.б.</t>
      </is>
    </oc>
    <nc r="J248">
      <f>SUM(H248/G248*100)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fmt sheetId="1" sqref="I248:J248" start="0" length="2147483647">
    <dxf>
      <font>
        <b/>
      </font>
    </dxf>
  </rfmt>
  <rcv guid="{CFD58EC5-F475-4F0C-8822-861C497EA100}" action="delete"/>
  <rdn rId="0" localSheetId="1" customView="1" name="Z_CFD58EC5_F475_4F0C_8822_861C497EA100_.wvu.PrintArea" hidden="1" oldHidden="1">
    <formula>общее!$A$1:$J$256</formula>
    <oldFormula>общее!$A$1:$J$256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общее!$198:$201</formula>
    <oldFormula>общее!$198:$201</oldFormula>
  </rdn>
  <rdn rId="0" localSheetId="1" customView="1" name="Z_CFD58EC5_F475_4F0C_8822_861C497EA100_.wvu.FilterData" hidden="1" oldHidden="1">
    <formula>общее!$A$6:$J$256</formula>
    <oldFormula>общее!$A$6:$J$256</oldFormula>
  </rdn>
  <rcv guid="{CFD58EC5-F475-4F0C-8822-861C497EA100}" action="add"/>
</revisions>
</file>

<file path=xl/revisions/revisionLog118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общее!$A$1:$J$288</formula>
    <oldFormula>общее!$A$1:$J$288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общее!$216:$219,общее!$221:$226</formula>
    <oldFormula>общее!$216:$219,общее!$221:$226</oldFormula>
  </rdn>
  <rdn rId="0" localSheetId="1" customView="1" name="Z_CFD58EC5_F475_4F0C_8822_861C497EA100_.wvu.FilterData" hidden="1" oldHidden="1">
    <formula>общее!$A$6:$J$288</formula>
    <oldFormula>общее!$A$6:$J$288</oldFormula>
  </rdn>
  <rcv guid="{CFD58EC5-F475-4F0C-8822-861C497EA100}" action="add"/>
</revisions>
</file>

<file path=xl/revisions/revisionLog11811.xml><?xml version="1.0" encoding="utf-8"?>
<revisions xmlns="http://schemas.openxmlformats.org/spreadsheetml/2006/main" xmlns:r="http://schemas.openxmlformats.org/officeDocument/2006/relationships">
  <rcc rId="4650" sId="1">
    <oc r="C223">
      <f>38284.2619+113.16+11.82948</f>
    </oc>
    <nc r="C223">
      <f>9085.97097</f>
    </nc>
  </rcc>
  <rfmt sheetId="1" sqref="C223">
    <dxf>
      <fill>
        <patternFill patternType="none">
          <bgColor auto="1"/>
        </patternFill>
      </fill>
    </dxf>
  </rfmt>
  <rfmt sheetId="1" sqref="G223">
    <dxf>
      <fill>
        <patternFill patternType="none">
          <bgColor auto="1"/>
        </patternFill>
      </fill>
    </dxf>
  </rfmt>
  <rcc rId="4651" sId="1">
    <oc r="C224">
      <f>117573.78563+12184.93505+4714.61853+29755.70202+17432.05457</f>
    </oc>
    <nc r="C224">
      <f>27016.69934+1679.5133+1293.72648+624.23597+2123.92795</f>
    </nc>
  </rcc>
  <rfmt sheetId="1" sqref="C224">
    <dxf>
      <fill>
        <patternFill patternType="none">
          <bgColor auto="1"/>
        </patternFill>
      </fill>
    </dxf>
  </rfmt>
  <rcc rId="4652" sId="1">
    <oc r="G224">
      <f>1336.17864</f>
    </oc>
    <nc r="G224"/>
  </rcc>
  <rfmt sheetId="1" sqref="G224">
    <dxf>
      <fill>
        <patternFill patternType="none">
          <bgColor auto="1"/>
        </patternFill>
      </fill>
    </dxf>
  </rfmt>
</revisions>
</file>

<file path=xl/revisions/revisionLog118111.xml><?xml version="1.0" encoding="utf-8"?>
<revisions xmlns="http://schemas.openxmlformats.org/spreadsheetml/2006/main" xmlns:r="http://schemas.openxmlformats.org/officeDocument/2006/relationships">
  <rrc rId="3916" sId="1" ref="A93:XFD93" action="insertRow">
    <undo index="2" exp="area" ref3D="1" dr="$A$237:$XFD$242" dn="Z_CFD58EC5_F475_4F0C_8822_861C497EA100_.wvu.Rows" sId="1"/>
    <undo index="1" exp="area" ref3D="1" dr="$A$232:$XFD$235" dn="Z_CFD58EC5_F475_4F0C_8822_861C497EA100_.wvu.Rows" sId="1"/>
    <undo index="2" exp="area" ref3D="1" dr="$A$99:$XFD$111" dn="Z_CFB0A04F_563D_4D2B_BCD3_ACFCDC70E584_.wvu.Rows" sId="1"/>
    <undo index="1" exp="area" ref3D="1" dr="$A$7:$XFD$97" dn="Z_CFB0A04F_563D_4D2B_BCD3_ACFCDC70E584_.wvu.Rows" sId="1"/>
  </rrc>
  <rrc rId="3917" sId="1" ref="A91:XFD94" action="insertRow">
    <undo index="2" exp="area" ref3D="1" dr="$A$238:$XFD$243" dn="Z_CFD58EC5_F475_4F0C_8822_861C497EA100_.wvu.Rows" sId="1"/>
    <undo index="1" exp="area" ref3D="1" dr="$A$233:$XFD$236" dn="Z_CFD58EC5_F475_4F0C_8822_861C497EA100_.wvu.Rows" sId="1"/>
    <undo index="2" exp="area" ref3D="1" dr="$A$100:$XFD$112" dn="Z_CFB0A04F_563D_4D2B_BCD3_ACFCDC70E584_.wvu.Rows" sId="1"/>
    <undo index="1" exp="area" ref3D="1" dr="$A$7:$XFD$98" dn="Z_CFB0A04F_563D_4D2B_BCD3_ACFCDC70E584_.wvu.Rows" sId="1"/>
  </rrc>
  <rrc rId="3918" sId="1" ref="A91:XFD98" action="insertRow">
    <undo index="2" exp="area" ref3D="1" dr="$A$242:$XFD$247" dn="Z_CFD58EC5_F475_4F0C_8822_861C497EA100_.wvu.Rows" sId="1"/>
    <undo index="1" exp="area" ref3D="1" dr="$A$237:$XFD$240" dn="Z_CFD58EC5_F475_4F0C_8822_861C497EA100_.wvu.Rows" sId="1"/>
    <undo index="2" exp="area" ref3D="1" dr="$A$104:$XFD$116" dn="Z_CFB0A04F_563D_4D2B_BCD3_ACFCDC70E584_.wvu.Rows" sId="1"/>
    <undo index="1" exp="area" ref3D="1" dr="$A$7:$XFD$102" dn="Z_CFB0A04F_563D_4D2B_BCD3_ACFCDC70E584_.wvu.Rows" sId="1"/>
  </rrc>
  <rcv guid="{1BDFBE17-25BB-4BB9-B67F-4757B39B2D64}" action="delete"/>
  <rdn rId="0" localSheetId="1" customView="1" name="Z_1BDFBE17_25BB_4BB9_B67F_4757B39B2D64_.wvu.FilterData" hidden="1" oldHidden="1">
    <formula>общее!$A$6:$J$317</formula>
    <oldFormula>общее!$A$6:$J$317</oldFormula>
  </rdn>
  <rcv guid="{1BDFBE17-25BB-4BB9-B67F-4757B39B2D64}" action="add"/>
</revisions>
</file>

<file path=xl/revisions/revisionLog1181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общее!$A$1:$J$303</formula>
    <oldFormula>общее!$A$1:$J$303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общее!$231:$234,общее!$236:$241</formula>
    <oldFormula>общее!$231:$234,общее!$236:$241</oldFormula>
  </rdn>
  <rdn rId="0" localSheetId="1" customView="1" name="Z_CFD58EC5_F475_4F0C_8822_861C497EA100_.wvu.FilterData" hidden="1" oldHidden="1">
    <formula>общее!$A$6:$J$303</formula>
    <oldFormula>общее!$A$6:$J$303</oldFormula>
  </rdn>
  <rcv guid="{CFD58EC5-F475-4F0C-8822-861C497EA100}" action="add"/>
</revisions>
</file>

<file path=xl/revisions/revisionLog11811111.xml><?xml version="1.0" encoding="utf-8"?>
<revisions xmlns="http://schemas.openxmlformats.org/spreadsheetml/2006/main" xmlns:r="http://schemas.openxmlformats.org/officeDocument/2006/relationships">
  <rfmt sheetId="1" sqref="J283" start="0" length="0">
    <dxf>
      <font>
        <b val="0"/>
        <sz val="14"/>
        <name val="Times New Roman"/>
        <scheme val="none"/>
      </font>
      <fill>
        <patternFill>
          <bgColor theme="0"/>
        </patternFill>
      </fill>
    </dxf>
  </rfmt>
  <rfmt sheetId="1" sqref="J285" start="0" length="0">
    <dxf>
      <font>
        <b val="0"/>
        <sz val="14"/>
        <name val="Times New Roman"/>
        <scheme val="none"/>
      </font>
      <fill>
        <patternFill>
          <bgColor theme="0"/>
        </patternFill>
      </fill>
    </dxf>
  </rfmt>
  <rfmt sheetId="1" sqref="J286" start="0" length="0">
    <dxf>
      <font>
        <b val="0"/>
        <sz val="14"/>
        <name val="Times New Roman"/>
        <scheme val="none"/>
      </font>
      <fill>
        <patternFill>
          <bgColor theme="0"/>
        </patternFill>
      </fill>
    </dxf>
  </rfmt>
  <rfmt sheetId="1" sqref="J290" start="0" length="0">
    <dxf>
      <numFmt numFmtId="165" formatCode="0.0"/>
      <fill>
        <patternFill>
          <bgColor theme="0"/>
        </patternFill>
      </fill>
    </dxf>
  </rfmt>
  <rfmt sheetId="1" sqref="J292" start="0" length="0">
    <dxf>
      <font>
        <b val="0"/>
        <sz val="14"/>
        <name val="Times New Roman"/>
        <scheme val="none"/>
      </font>
      <numFmt numFmtId="165" formatCode="0.0"/>
      <fill>
        <patternFill>
          <bgColor theme="0"/>
        </patternFill>
      </fill>
    </dxf>
  </rfmt>
  <rcc rId="3309" sId="1">
    <oc r="J283" t="inlineStr">
      <is>
        <t>в 5,3 р.б.</t>
      </is>
    </oc>
    <nc r="J283" t="inlineStr">
      <is>
        <t>в 4,2 р.б.</t>
      </is>
    </nc>
  </rcc>
  <rcc rId="3310" sId="1">
    <oc r="J285" t="inlineStr">
      <is>
        <t>в 7,3 р.б.</t>
      </is>
    </oc>
    <nc r="J285" t="inlineStr">
      <is>
        <t>в 2,9 р.б.</t>
      </is>
    </nc>
  </rcc>
  <rcc rId="3311" sId="1">
    <oc r="J286" t="inlineStr">
      <is>
        <t>в 7,3 р.б.</t>
      </is>
    </oc>
    <nc r="J286" t="inlineStr">
      <is>
        <t>в 2,9 р.б.</t>
      </is>
    </nc>
  </rcc>
  <rcc rId="3312" sId="1">
    <oc r="J290" t="inlineStr">
      <is>
        <t>в 3,0 р.б.</t>
      </is>
    </oc>
    <nc r="J290" t="inlineStr">
      <is>
        <t>в 2,8 р.б.</t>
      </is>
    </nc>
  </rcc>
  <rcc rId="3313" sId="1">
    <oc r="J292" t="inlineStr">
      <is>
        <t>в 7,3 р.б.</t>
      </is>
    </oc>
    <nc r="J292" t="inlineStr">
      <is>
        <t>в 2,9 р.б.</t>
      </is>
    </nc>
  </rcc>
  <rfmt sheetId="1" sqref="J283" start="0" length="2147483647">
    <dxf>
      <font>
        <b/>
      </font>
    </dxf>
  </rfmt>
  <rfmt sheetId="1" sqref="J285" start="0" length="2147483647">
    <dxf>
      <font>
        <b/>
      </font>
    </dxf>
  </rfmt>
  <rfmt sheetId="1" sqref="J286" start="0" length="2147483647">
    <dxf>
      <font>
        <b/>
      </font>
    </dxf>
  </rfmt>
  <rfmt sheetId="1" sqref="J292" start="0" length="2147483647">
    <dxf>
      <font>
        <b/>
      </font>
    </dxf>
  </rfmt>
  <rcv guid="{CFD58EC5-F475-4F0C-8822-861C497EA100}" action="delete"/>
  <rdn rId="0" localSheetId="1" customView="1" name="Z_CFD58EC5_F475_4F0C_8822_861C497EA100_.wvu.PrintArea" hidden="1" oldHidden="1">
    <formula>общее!$A$1:$J$300</formula>
    <oldFormula>общее!$A$1:$J$300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общее!$230:$233,общее!$235:$240</formula>
    <oldFormula>общее!$230:$233,общее!$235:$240</oldFormula>
  </rdn>
  <rdn rId="0" localSheetId="1" customView="1" name="Z_CFD58EC5_F475_4F0C_8822_861C497EA100_.wvu.FilterData" hidden="1" oldHidden="1">
    <formula>общее!$A$6:$J$300</formula>
    <oldFormula>общее!$A$6:$J$300</oldFormula>
  </rdn>
  <rcv guid="{CFD58EC5-F475-4F0C-8822-861C497EA100}" action="add"/>
</revisions>
</file>

<file path=xl/revisions/revisionLog118111111.xml><?xml version="1.0" encoding="utf-8"?>
<revisions xmlns="http://schemas.openxmlformats.org/spreadsheetml/2006/main" xmlns:r="http://schemas.openxmlformats.org/officeDocument/2006/relationships">
  <rcc rId="718" sId="1" numFmtId="4">
    <oc r="C215">
      <v>20520.784</v>
    </oc>
    <nc r="C215"/>
  </rcc>
  <rcc rId="719" sId="1" numFmtId="4">
    <oc r="C216">
      <v>444.142</v>
    </oc>
    <nc r="C216"/>
  </rcc>
  <rcc rId="720" sId="1" numFmtId="4">
    <oc r="C217">
      <v>2513.355</v>
    </oc>
    <nc r="C217"/>
  </rcc>
  <rcc rId="721" sId="1" numFmtId="4">
    <oc r="C219">
      <v>3494.7069999999999</v>
    </oc>
    <nc r="C219"/>
  </rcc>
  <rcc rId="722" sId="1" numFmtId="4">
    <oc r="C221">
      <v>1408.922</v>
    </oc>
    <nc r="C221"/>
  </rcc>
  <rcc rId="723" sId="1" numFmtId="4">
    <oc r="C222">
      <v>964.029</v>
    </oc>
    <nc r="C222"/>
  </rcc>
  <rcv guid="{675C859F-867B-4E3E-8283-3B2C94BFA5E5}" action="delete"/>
  <rdn rId="0" localSheetId="1" customView="1" name="Z_675C859F_867B_4E3E_8283_3B2C94BFA5E5_.wvu.FilterData" hidden="1" oldHidden="1">
    <formula>общее!$A$6:$J$322</formula>
    <oldFormula>общее!$A$6:$J$322</oldFormula>
  </rdn>
  <rcv guid="{675C859F-867B-4E3E-8283-3B2C94BFA5E5}" action="add"/>
</revisions>
</file>

<file path=xl/revisions/revisionLog1181111111.xml><?xml version="1.0" encoding="utf-8"?>
<revisions xmlns="http://schemas.openxmlformats.org/spreadsheetml/2006/main" xmlns:r="http://schemas.openxmlformats.org/officeDocument/2006/relationships">
  <rcc rId="642" sId="1">
    <nc r="D211">
      <f>D212+D213</f>
    </nc>
  </rcc>
  <rcc rId="643" sId="1" numFmtId="4">
    <nc r="D212">
      <v>119.235</v>
    </nc>
  </rcc>
  <rcc rId="644" sId="1" numFmtId="4">
    <nc r="D213">
      <v>72.239999999999995</v>
    </nc>
  </rcc>
  <rcc rId="645" sId="1" numFmtId="4">
    <oc r="D215">
      <v>20520.784</v>
    </oc>
    <nc r="D215">
      <v>21886.243999999999</v>
    </nc>
  </rcc>
  <rcc rId="646" sId="1" numFmtId="4">
    <oc r="D216">
      <v>444.142</v>
    </oc>
    <nc r="D216">
      <v>807.96600000000001</v>
    </nc>
  </rcc>
  <rcc rId="647" sId="1" numFmtId="4">
    <oc r="D217">
      <v>2513.355</v>
    </oc>
    <nc r="D217">
      <v>2946.5120000000002</v>
    </nc>
  </rcc>
  <rcc rId="648" sId="1" numFmtId="4">
    <oc r="D219">
      <v>3494.7069999999999</v>
    </oc>
    <nc r="D219">
      <v>4770.1099999999997</v>
    </nc>
  </rcc>
  <rcc rId="649" sId="1" numFmtId="4">
    <oc r="D221">
      <v>1408.922</v>
    </oc>
    <nc r="D221"/>
  </rcc>
  <rcc rId="650" sId="1" numFmtId="4">
    <oc r="D222">
      <v>964.029</v>
    </oc>
    <nc r="D222">
      <v>1061.0809999999999</v>
    </nc>
  </rcc>
  <rcv guid="{675C859F-867B-4E3E-8283-3B2C94BFA5E5}" action="delete"/>
  <rdn rId="0" localSheetId="1" customView="1" name="Z_675C859F_867B_4E3E_8283_3B2C94BFA5E5_.wvu.FilterData" hidden="1" oldHidden="1">
    <formula>общее!$A$6:$J$322</formula>
    <oldFormula>общее!$A$6:$J$322</oldFormula>
  </rdn>
  <rcv guid="{675C859F-867B-4E3E-8283-3B2C94BFA5E5}" action="add"/>
</revisions>
</file>

<file path=xl/revisions/revisionLog11811112.xml><?xml version="1.0" encoding="utf-8"?>
<revisions xmlns="http://schemas.openxmlformats.org/spreadsheetml/2006/main" xmlns:r="http://schemas.openxmlformats.org/officeDocument/2006/relationships">
  <rfmt sheetId="1" sqref="A133:J145">
    <dxf>
      <fill>
        <patternFill patternType="none">
          <bgColor auto="1"/>
        </patternFill>
      </fill>
    </dxf>
  </rfmt>
  <rcc rId="3269" sId="1">
    <oc r="K133">
      <f>SUM(H133/G133)</f>
    </oc>
    <nc r="K133"/>
  </rcc>
  <rcc rId="3270" sId="1">
    <oc r="K134">
      <f>SUM(H134/G134)</f>
    </oc>
    <nc r="K134"/>
  </rcc>
  <rcc rId="3271" sId="1">
    <oc r="K135">
      <f>SUM(H135/G135)</f>
    </oc>
    <nc r="K135"/>
  </rcc>
  <rcc rId="3272" sId="1">
    <oc r="K136">
      <f>SUM(H136/G136)</f>
    </oc>
    <nc r="K136"/>
  </rcc>
  <rcv guid="{D0621073-25BE-47D7-AC33-51146458D41C}" action="delete"/>
  <rdn rId="0" localSheetId="1" customView="1" name="Z_D0621073_25BE_47D7_AC33_51146458D41C_.wvu.FilterData" hidden="1" oldHidden="1">
    <formula>общее!$A$6:$J$300</formula>
    <oldFormula>общее!$A$6:$J$300</oldFormula>
  </rdn>
  <rcv guid="{D0621073-25BE-47D7-AC33-51146458D41C}" action="add"/>
</revisions>
</file>

<file path=xl/revisions/revisionLog11812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общее!$A$1:$J$304</formula>
    <oldFormula>общее!$A$1:$J$304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общее!$232:$235,общее!$237:$242</formula>
    <oldFormula>общее!$232:$235,общее!$237:$242</oldFormula>
  </rdn>
  <rdn rId="0" localSheetId="1" customView="1" name="Z_CFD58EC5_F475_4F0C_8822_861C497EA100_.wvu.FilterData" hidden="1" oldHidden="1">
    <formula>общее!$A$6:$J$304</formula>
    <oldFormula>общее!$A$6:$J$304</oldFormula>
  </rdn>
  <rcv guid="{CFD58EC5-F475-4F0C-8822-861C497EA100}" action="add"/>
</revisions>
</file>

<file path=xl/revisions/revisionLog118121.xml><?xml version="1.0" encoding="utf-8"?>
<revisions xmlns="http://schemas.openxmlformats.org/spreadsheetml/2006/main" xmlns:r="http://schemas.openxmlformats.org/officeDocument/2006/relationships">
  <rcc rId="3650" sId="1" numFmtId="4">
    <oc r="D209">
      <f>5349.598+974.874+1777.021</f>
    </oc>
    <nc r="D209">
      <v>27995.319</v>
    </nc>
  </rcc>
  <rfmt sheetId="1" sqref="D209">
    <dxf>
      <fill>
        <patternFill patternType="none">
          <bgColor auto="1"/>
        </patternFill>
      </fill>
    </dxf>
  </rfmt>
  <rcc rId="3651" sId="1" numFmtId="4">
    <oc r="D212">
      <f>5267.207+1559.345+6754.751+3608.653</f>
    </oc>
    <nc r="D212">
      <v>45709.536</v>
    </nc>
  </rcc>
  <rfmt sheetId="1" sqref="D212">
    <dxf>
      <fill>
        <patternFill patternType="none">
          <bgColor auto="1"/>
        </patternFill>
      </fill>
    </dxf>
  </rfmt>
  <rcc rId="3652" sId="1" numFmtId="4">
    <oc r="D214">
      <f>31031.721+168.491+85</f>
    </oc>
    <nc r="D214">
      <v>154606.894</v>
    </nc>
  </rcc>
  <rfmt sheetId="1" sqref="D214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общее!$A$1:$J$303</formula>
    <oldFormula>общее!$A$1:$J$303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общее!$231:$234,общее!$236:$241</formula>
    <oldFormula>общее!$231:$234,общее!$236:$241</oldFormula>
  </rdn>
  <rdn rId="0" localSheetId="1" customView="1" name="Z_CFD58EC5_F475_4F0C_8822_861C497EA100_.wvu.FilterData" hidden="1" oldHidden="1">
    <formula>общее!$A$6:$J$303</formula>
    <oldFormula>общее!$A$6:$J$303</oldFormula>
  </rdn>
  <rcv guid="{CFD58EC5-F475-4F0C-8822-861C497EA100}" action="add"/>
</revisions>
</file>

<file path=xl/revisions/revisionLog1182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общее!$A$6:$J$300</formula>
    <oldFormula>общее!$A$6:$J$300</oldFormula>
  </rdn>
  <rcv guid="{84AB9039-6109-4932-AA14-522BD4A30F0B}" action="add"/>
</revisions>
</file>

<file path=xl/revisions/revisionLog11821.xml><?xml version="1.0" encoding="utf-8"?>
<revisions xmlns="http://schemas.openxmlformats.org/spreadsheetml/2006/main" xmlns:r="http://schemas.openxmlformats.org/officeDocument/2006/relationships">
  <rcc rId="785" sId="1" numFmtId="4">
    <oc r="G121">
      <v>200.94</v>
    </oc>
    <nc r="G121">
      <v>200.941</v>
    </nc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8211.xml><?xml version="1.0" encoding="utf-8"?>
<revisions xmlns="http://schemas.openxmlformats.org/spreadsheetml/2006/main" xmlns:r="http://schemas.openxmlformats.org/officeDocument/2006/relationships">
  <rcc rId="725" sId="1" numFmtId="4">
    <nc r="C212">
      <v>119.235</v>
    </nc>
  </rcc>
  <rcc rId="726" sId="1" numFmtId="4">
    <nc r="C213">
      <v>72.239999999999995</v>
    </nc>
  </rcc>
  <rcc rId="727" sId="1" numFmtId="4">
    <nc r="C215">
      <v>21886.243999999999</v>
    </nc>
  </rcc>
  <rcc rId="728" sId="1" numFmtId="4">
    <nc r="C216">
      <v>807.96600000000001</v>
    </nc>
  </rcc>
  <rcc rId="729" sId="1" numFmtId="4">
    <nc r="C217">
      <v>2946.5120000000002</v>
    </nc>
  </rcc>
  <rcc rId="730" sId="1" numFmtId="4">
    <nc r="C219">
      <v>4770.1099999999997</v>
    </nc>
  </rcc>
  <rcc rId="731" sId="1" numFmtId="4">
    <nc r="C222">
      <v>1061.0809999999999</v>
    </nc>
  </rcc>
  <rcv guid="{675C859F-867B-4E3E-8283-3B2C94BFA5E5}" action="delete"/>
  <rdn rId="0" localSheetId="1" customView="1" name="Z_675C859F_867B_4E3E_8283_3B2C94BFA5E5_.wvu.FilterData" hidden="1" oldHidden="1">
    <formula>общее!$A$6:$J$322</formula>
    <oldFormula>общее!$A$6:$J$322</oldFormula>
  </rdn>
  <rcv guid="{675C859F-867B-4E3E-8283-3B2C94BFA5E5}" action="add"/>
</revisions>
</file>

<file path=xl/revisions/revisionLog11822.xml><?xml version="1.0" encoding="utf-8"?>
<revisions xmlns="http://schemas.openxmlformats.org/spreadsheetml/2006/main" xmlns:r="http://schemas.openxmlformats.org/officeDocument/2006/relationships">
  <rcc rId="3109" sId="1" numFmtId="4">
    <oc r="C298">
      <v>12870.829</v>
    </oc>
    <nc r="C298">
      <v>14117.495999999999</v>
    </nc>
  </rcc>
  <rfmt sheetId="1" sqref="A294:C299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общее!$A$1:$J$300</formula>
    <oldFormula>общее!$A$1:$J$300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общее!$230:$233,общее!$235:$240</formula>
    <oldFormula>общее!$230:$233,общее!$235:$240</oldFormula>
  </rdn>
  <rdn rId="0" localSheetId="1" customView="1" name="Z_CFD58EC5_F475_4F0C_8822_861C497EA100_.wvu.FilterData" hidden="1" oldHidden="1">
    <formula>общее!$A$6:$J$300</formula>
    <oldFormula>общее!$A$6:$J$300</oldFormula>
  </rdn>
  <rcv guid="{CFD58EC5-F475-4F0C-8822-861C497EA100}" action="add"/>
</revisions>
</file>

<file path=xl/revisions/revisionLog118221.xml><?xml version="1.0" encoding="utf-8"?>
<revisions xmlns="http://schemas.openxmlformats.org/spreadsheetml/2006/main" xmlns:r="http://schemas.openxmlformats.org/officeDocument/2006/relationships">
  <rcc rId="837" sId="1">
    <oc r="G165">
      <f>SUM(G166:G171)</f>
    </oc>
    <nc r="G165"/>
  </rcc>
  <rcc rId="838" sId="1">
    <oc r="H165">
      <f>SUM(H166:H171)</f>
    </oc>
    <nc r="H165"/>
  </rcc>
  <rcc rId="839" sId="1">
    <oc r="I165">
      <f>SUM(H165-G165)</f>
    </oc>
    <nc r="I165"/>
  </rcc>
  <rcc rId="840" sId="1">
    <oc r="J165">
      <f>SUM(H165/G165*100)</f>
    </oc>
    <nc r="J165"/>
  </rcc>
  <rcc rId="841" sId="1">
    <oc r="I166">
      <f>SUM(H166-G166)</f>
    </oc>
    <nc r="I166"/>
  </rcc>
  <rcc rId="842" sId="1">
    <oc r="J166">
      <f>SUM(H166/G166*100)</f>
    </oc>
    <nc r="J166"/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83.xml><?xml version="1.0" encoding="utf-8"?>
<revisions xmlns="http://schemas.openxmlformats.org/spreadsheetml/2006/main" xmlns:r="http://schemas.openxmlformats.org/officeDocument/2006/relationships">
  <rcc rId="894" sId="1">
    <oc r="I269">
      <f>SUM(H269-G269)</f>
    </oc>
    <nc r="I269"/>
  </rcc>
  <rcc rId="895" sId="1">
    <oc r="J269">
      <f>SUM(H269/G269*100)</f>
    </oc>
    <nc r="J269"/>
  </rcc>
  <rcc rId="896" sId="1">
    <oc r="J271">
      <f>SUM(H271/G271*100)</f>
    </oc>
    <nc r="J271" t="inlineStr">
      <is>
        <t>в 67,7 р.б.</t>
      </is>
    </nc>
  </rcc>
  <rcc rId="897" sId="1">
    <oc r="J266">
      <f>SUM(H266/G266*100)</f>
    </oc>
    <nc r="J266" t="inlineStr">
      <is>
        <t>в 67,7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84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общее!$A$1:$J$304</formula>
    <oldFormula>общее!$A$1:$J$304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общее!$232:$235,общее!$237:$242</formula>
    <oldFormula>общее!$232:$235,общее!$237:$242</oldFormula>
  </rdn>
  <rdn rId="0" localSheetId="1" customView="1" name="Z_CFD58EC5_F475_4F0C_8822_861C497EA100_.wvu.FilterData" hidden="1" oldHidden="1">
    <formula>общее!$A$6:$J$304</formula>
    <oldFormula>общее!$A$6:$J$304</oldFormula>
  </rdn>
  <rcv guid="{CFD58EC5-F475-4F0C-8822-861C497EA100}" action="add"/>
</revisions>
</file>

<file path=xl/revisions/revisionLog11841.xml><?xml version="1.0" encoding="utf-8"?>
<revisions xmlns="http://schemas.openxmlformats.org/spreadsheetml/2006/main" xmlns:r="http://schemas.openxmlformats.org/officeDocument/2006/relationships">
  <rcc rId="3736" sId="1" numFmtId="4">
    <oc r="D216">
      <v>5657.7759999999998</v>
    </oc>
    <nc r="D216">
      <f>37317.26437</f>
    </nc>
  </rcc>
  <rfmt sheetId="1" sqref="D216">
    <dxf>
      <fill>
        <patternFill patternType="none">
          <bgColor auto="1"/>
        </patternFill>
      </fill>
    </dxf>
  </rfmt>
  <rcv guid="{3824CD03-2F75-4531-8348-997F8B6518CE}" action="delete"/>
  <rdn rId="0" localSheetId="1" customView="1" name="Z_3824CD03_2F75_4531_8348_997F8B6518CE_.wvu.FilterData" hidden="1" oldHidden="1">
    <formula>общее!$A$6:$J$303</formula>
    <oldFormula>общее!$A$6:$J$303</oldFormula>
  </rdn>
  <rcv guid="{3824CD03-2F75-4531-8348-997F8B6518CE}" action="add"/>
</revisions>
</file>

<file path=xl/revisions/revisionLog1185.xml><?xml version="1.0" encoding="utf-8"?>
<revisions xmlns="http://schemas.openxmlformats.org/spreadsheetml/2006/main" xmlns:r="http://schemas.openxmlformats.org/officeDocument/2006/relationships">
  <rcc rId="3842" sId="1" odxf="1" dxf="1">
    <oc r="J287" t="inlineStr">
      <is>
        <t>в 4,2 р.б.</t>
      </is>
    </oc>
    <nc r="J287">
      <f>SUM(H287/G287*100)</f>
    </nc>
    <odxf>
      <font>
        <b/>
        <sz val="14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4"/>
        <name val="Times New Roman"/>
        <scheme val="none"/>
      </font>
      <fill>
        <patternFill patternType="solid">
          <bgColor theme="0"/>
        </patternFill>
      </fill>
    </ndxf>
  </rcc>
  <rfmt sheetId="1" sqref="F287" start="0" length="2147483647">
    <dxf>
      <font>
        <b/>
      </font>
    </dxf>
  </rfmt>
  <rfmt sheetId="1" sqref="J287" start="0" length="2147483647">
    <dxf>
      <font>
        <b/>
      </font>
    </dxf>
  </rfmt>
  <rfmt sheetId="1" sqref="F261" start="0" length="2147483647">
    <dxf>
      <font>
        <b/>
      </font>
    </dxf>
  </rfmt>
  <rfmt sheetId="1" sqref="F262" start="0" length="2147483647">
    <dxf>
      <font>
        <b/>
      </font>
    </dxf>
  </rfmt>
  <rcc rId="3843" sId="1" numFmtId="4">
    <oc r="C103">
      <v>3666.797</v>
    </oc>
    <nc r="C103">
      <v>3666.7959999999998</v>
    </nc>
  </rcc>
  <rcc rId="3844" sId="1" numFmtId="4">
    <oc r="C247">
      <v>245354.91699999999</v>
    </oc>
    <nc r="C247">
      <v>245354.91800000001</v>
    </nc>
  </rcc>
  <rcc rId="3845" sId="1" numFmtId="4">
    <oc r="C249">
      <v>150863.96799999999</v>
    </oc>
    <nc r="C249">
      <v>150863.96900000001</v>
    </nc>
  </rcc>
  <rcc rId="3846" sId="1" numFmtId="4">
    <nc r="C279">
      <v>20065.666000000001</v>
    </nc>
  </rcc>
  <rcc rId="3847" sId="1" numFmtId="4">
    <oc r="C281">
      <v>15307.325999999999</v>
    </oc>
    <nc r="C281">
      <v>15307.325000000001</v>
    </nc>
  </rcc>
  <rcc rId="3848" sId="1" numFmtId="4">
    <oc r="G95">
      <f>G96</f>
    </oc>
    <nc r="G95">
      <v>1470</v>
    </nc>
  </rcc>
  <rcc rId="3849" sId="1" numFmtId="4">
    <oc r="H95">
      <f>H96</f>
    </oc>
    <nc r="H95">
      <v>4</v>
    </nc>
  </rcc>
  <rcv guid="{CFD58EC5-F475-4F0C-8822-861C497EA100}" action="delete"/>
  <rdn rId="0" localSheetId="1" customView="1" name="Z_CFD58EC5_F475_4F0C_8822_861C497EA100_.wvu.PrintArea" hidden="1" oldHidden="1">
    <formula>общее!$A$1:$J$304</formula>
    <oldFormula>общее!$A$1:$J$304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общее!$232:$235,общее!$237:$242</formula>
    <oldFormula>общее!$232:$235,общее!$237:$242</oldFormula>
  </rdn>
  <rdn rId="0" localSheetId="1" customView="1" name="Z_CFD58EC5_F475_4F0C_8822_861C497EA100_.wvu.FilterData" hidden="1" oldHidden="1">
    <formula>общее!$A$6:$J$304</formula>
    <oldFormula>общее!$A$6:$J$304</oldFormula>
  </rdn>
  <rcv guid="{CFD58EC5-F475-4F0C-8822-861C497EA100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cc rId="2912" sId="1">
    <nc r="H78">
      <f>H79</f>
    </nc>
  </rcc>
  <rcc rId="2913" sId="1">
    <oc r="H80">
      <f>H8+H46+H74</f>
    </oc>
    <nc r="H80">
      <f>H8+H46+H74+H78</f>
    </nc>
  </rcc>
  <rfmt sheetId="1" sqref="J80" start="0" length="0">
    <dxf>
      <fill>
        <patternFill patternType="none">
          <bgColor indexed="65"/>
        </patternFill>
      </fill>
    </dxf>
  </rfmt>
  <rcc rId="2914" sId="1">
    <oc r="J80" t="inlineStr">
      <is>
        <t>в 4.7 р.б.</t>
      </is>
    </oc>
    <nc r="J80" t="inlineStr">
      <is>
        <t>в 2.9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9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1911.xml><?xml version="1.0" encoding="utf-8"?>
<revisions xmlns="http://schemas.openxmlformats.org/spreadsheetml/2006/main" xmlns:r="http://schemas.openxmlformats.org/officeDocument/2006/relationships">
  <rcv guid="{675C859F-867B-4E3E-8283-3B2C94BFA5E5}" action="delete"/>
  <rdn rId="0" localSheetId="1" customView="1" name="Z_675C859F_867B_4E3E_8283_3B2C94BFA5E5_.wvu.FilterData" hidden="1" oldHidden="1">
    <formula>общее!$A$6:$J$322</formula>
    <oldFormula>общее!$A$6:$J$322</oldFormula>
  </rdn>
  <rcv guid="{675C859F-867B-4E3E-8283-3B2C94BFA5E5}" action="add"/>
</revisions>
</file>

<file path=xl/revisions/revisionLog1192.xml><?xml version="1.0" encoding="utf-8"?>
<revisions xmlns="http://schemas.openxmlformats.org/spreadsheetml/2006/main" xmlns:r="http://schemas.openxmlformats.org/officeDocument/2006/relationships">
  <rcc rId="2860" sId="1">
    <oc r="G46">
      <f>G65+G73</f>
    </oc>
    <nc r="G46">
      <f>G65+G71+G72+G73</f>
    </nc>
  </rcc>
  <rcc rId="2861" sId="1">
    <oc r="H46">
      <f>H65+H73</f>
    </oc>
    <nc r="H46">
      <f>H65+H71+H72+H73</f>
    </nc>
  </rcc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1921.xml><?xml version="1.0" encoding="utf-8"?>
<revisions xmlns="http://schemas.openxmlformats.org/spreadsheetml/2006/main" xmlns:r="http://schemas.openxmlformats.org/officeDocument/2006/relationships">
  <rcc rId="2516" sId="1" numFmtId="4">
    <oc r="C31">
      <v>12124.69</v>
    </oc>
    <nc r="C31">
      <v>17166.055</v>
    </nc>
  </rcc>
  <rcc rId="2517" sId="1" numFmtId="4">
    <oc r="D31">
      <v>6164.6909999999998</v>
    </oc>
    <nc r="D31">
      <v>16948.564999999999</v>
    </nc>
  </rcc>
  <rfmt sheetId="1" sqref="A31:XFD31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19211.xml><?xml version="1.0" encoding="utf-8"?>
<revisions xmlns="http://schemas.openxmlformats.org/spreadsheetml/2006/main" xmlns:r="http://schemas.openxmlformats.org/officeDocument/2006/relationships">
  <rcc rId="2472" sId="1" numFmtId="4">
    <oc r="C25">
      <v>23194.096000000001</v>
    </oc>
    <nc r="C25">
      <v>47178.014000000003</v>
    </nc>
  </rcc>
  <rcc rId="2473" sId="1" numFmtId="4">
    <oc r="D25">
      <v>49299.192999999999</v>
    </oc>
    <nc r="D25">
      <v>108826.651</v>
    </nc>
  </rcc>
  <rcc rId="2474" sId="1">
    <oc r="F25" t="inlineStr">
      <is>
        <t>в 2.1 р.б.</t>
      </is>
    </oc>
    <nc r="F25" t="inlineStr">
      <is>
        <t>в 2.3 р.б.</t>
      </is>
    </nc>
  </rcc>
  <rfmt sheetId="1" sqref="F19" start="0" length="0">
    <dxf>
      <fill>
        <patternFill patternType="solid">
          <bgColor rgb="FFFFFF00"/>
        </patternFill>
      </fill>
    </dxf>
  </rfmt>
  <rcc rId="2475" sId="1">
    <oc r="F19">
      <f>D19/C19*100</f>
    </oc>
    <nc r="F19" t="inlineStr">
      <is>
        <t>в 3.4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192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192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193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193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общее!$A$2:$J$286</formula>
    <oldFormula>общее!$A$2:$J$286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общее!$A$6:$J$299</formula>
    <oldFormula>общее!$A$6:$J$299</oldFormula>
  </rdn>
  <rcv guid="{221AFC77-C97B-4D44-8163-7AA758A08BF9}" action="add"/>
</revisions>
</file>

<file path=xl/revisions/revisionLog1194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общее!$A$6:$J$292</formula>
    <oldFormula>общее!$A$6:$J$292</oldFormula>
  </rdn>
  <rcv guid="{84AB9039-6109-4932-AA14-522BD4A30F0B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fmt sheetId="1" sqref="A125:J177">
    <dxf>
      <fill>
        <patternFill patternType="none">
          <bgColor auto="1"/>
        </patternFill>
      </fill>
    </dxf>
  </rfmt>
  <rcc rId="2171" sId="1">
    <oc r="J126">
      <f>SUM(H126/G126*100)</f>
    </oc>
    <nc r="J126" t="inlineStr">
      <is>
        <t>в 2,0 р.б.</t>
      </is>
    </nc>
  </rcc>
  <rcc rId="2172" sId="1">
    <oc r="F137">
      <f>SUM(D137/C137*100)</f>
    </oc>
    <nc r="F137" t="inlineStr">
      <is>
        <t>в 10,8 р.б.</t>
      </is>
    </nc>
  </rcc>
  <rcc rId="2173" sId="1">
    <oc r="F135">
      <f>SUM(D135/C135*100)</f>
    </oc>
    <nc r="F135" t="inlineStr">
      <is>
        <t>в 10,8 р.б.</t>
      </is>
    </nc>
  </rcc>
  <rcc rId="2174" sId="1">
    <oc r="F139">
      <f>SUM(D139/C139*100)</f>
    </oc>
    <nc r="F139" t="inlineStr">
      <is>
        <t>в 3,0 р.б.</t>
      </is>
    </nc>
  </rcc>
  <rcc rId="2175" sId="1">
    <oc r="F140">
      <f>SUM(D140/C140*100)</f>
    </oc>
    <nc r="F140" t="inlineStr">
      <is>
        <t>в 2,4 р.б.</t>
      </is>
    </nc>
  </rcc>
  <rcc rId="2176" sId="1">
    <oc r="F141">
      <f>SUM(D141/C141*100)</f>
    </oc>
    <nc r="F141" t="inlineStr">
      <is>
        <t>в 2,4 р.б.</t>
      </is>
    </nc>
  </rcc>
  <rcc rId="2177" sId="1">
    <oc r="F142">
      <f>SUM(D142/C142*100)</f>
    </oc>
    <nc r="F142" t="inlineStr">
      <is>
        <t>в 3,1 р.б.</t>
      </is>
    </nc>
  </rcc>
  <rcc rId="2178" sId="1">
    <oc r="J148">
      <f>SUM(H148/G148*100)</f>
    </oc>
    <nc r="J148" t="inlineStr">
      <is>
        <t>в 1,7 р.б.</t>
      </is>
    </nc>
  </rcc>
  <rcc rId="2179" sId="1">
    <oc r="J149">
      <f>SUM(H149/G149*100)</f>
    </oc>
    <nc r="J149" t="inlineStr">
      <is>
        <t>в 2,6 р.б.</t>
      </is>
    </nc>
  </rcc>
  <rcc rId="2180" sId="1">
    <oc r="J176">
      <f>SUM(H176/G176*100)</f>
    </oc>
    <nc r="J176" t="inlineStr">
      <is>
        <t>в 2,3 р.б.</t>
      </is>
    </nc>
  </rcc>
  <rcc rId="2181" sId="1">
    <oc r="J175">
      <f>SUM(H175/G175*100)</f>
    </oc>
    <nc r="J175" t="inlineStr">
      <is>
        <t>в 2,3 р.б.</t>
      </is>
    </nc>
  </rcc>
  <rcc rId="2182" sId="1">
    <oc r="J178">
      <f>SUM(H178/G178*100)</f>
    </oc>
    <nc r="J178" t="inlineStr">
      <is>
        <t>в 2,7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20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20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2011.xml><?xml version="1.0" encoding="utf-8"?>
<revisions xmlns="http://schemas.openxmlformats.org/spreadsheetml/2006/main" xmlns:r="http://schemas.openxmlformats.org/officeDocument/2006/relationships">
  <rfmt sheetId="1" sqref="J114">
    <dxf>
      <numFmt numFmtId="168" formatCode="#,##0.0"/>
    </dxf>
  </rfmt>
  <rcc rId="817" sId="1">
    <oc r="J114">
      <f>SUM(H114/G114*100)</f>
    </oc>
    <nc r="J114" t="inlineStr">
      <is>
        <t>в 100,0 р.б.</t>
      </is>
    </nc>
  </rcc>
  <rcc rId="818" sId="1">
    <oc r="J113">
      <f>SUM(H113/G113*100)</f>
    </oc>
    <nc r="J113" t="inlineStr">
      <is>
        <t>в 100,0 р.б.</t>
      </is>
    </nc>
  </rcc>
  <rcc rId="819" sId="1">
    <oc r="J116">
      <f>SUM(H116/G116*100)</f>
    </oc>
    <nc r="J116" t="inlineStr">
      <is>
        <t>в 4,0 р.б.</t>
      </is>
    </nc>
  </rcc>
  <rcc rId="820" sId="1">
    <oc r="J118">
      <f>SUM(H118/G118*100)</f>
    </oc>
    <nc r="J118" t="inlineStr">
      <is>
        <t>в 6,7 р.б.</t>
      </is>
    </nc>
  </rcc>
  <rcc rId="821" sId="1">
    <oc r="J119">
      <f>SUM(H119/G119*100)</f>
    </oc>
    <nc r="J119" t="inlineStr">
      <is>
        <t>в 7,0 р.б.</t>
      </is>
    </nc>
  </rcc>
  <rcc rId="822" sId="1">
    <oc r="J120">
      <f>SUM(H120/G120*100)</f>
    </oc>
    <nc r="J120" t="inlineStr">
      <is>
        <t>в 47,4 р.б.</t>
      </is>
    </nc>
  </rcc>
  <rcc rId="823" sId="1">
    <oc r="J131">
      <f>SUM(H131/G131*100)</f>
    </oc>
    <nc r="J131" t="inlineStr">
      <is>
        <t>в 9,5 р.б.</t>
      </is>
    </nc>
  </rcc>
  <rcc rId="824" sId="1">
    <oc r="J132">
      <f>SUM(H132/G132*100)</f>
    </oc>
    <nc r="J132" t="inlineStr">
      <is>
        <t>в 9,5 р.б.</t>
      </is>
    </nc>
  </rcc>
  <rcc rId="825" sId="1">
    <oc r="F135">
      <f>SUM(D135/C135*100)</f>
    </oc>
    <nc r="F135"/>
  </rcc>
  <rfmt sheetId="1" sqref="J137">
    <dxf>
      <numFmt numFmtId="168" formatCode="#,##0.0"/>
    </dxf>
  </rfmt>
  <rfmt sheetId="1" sqref="J137">
    <dxf>
      <fill>
        <patternFill patternType="solid">
          <bgColor rgb="FFFFFF00"/>
        </patternFill>
      </fill>
    </dxf>
  </rfmt>
  <rfmt sheetId="1" sqref="J136">
    <dxf>
      <fill>
        <patternFill patternType="solid">
          <bgColor rgb="FFFFFF00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20111.xml><?xml version="1.0" encoding="utf-8"?>
<revisions xmlns="http://schemas.openxmlformats.org/spreadsheetml/2006/main" xmlns:r="http://schemas.openxmlformats.org/officeDocument/2006/relationships">
  <rcc rId="746" sId="1">
    <oc r="G229">
      <f>5.63158</f>
    </oc>
    <nc r="G229"/>
  </rcc>
  <rcc rId="747" sId="1" numFmtId="4">
    <oc r="G230">
      <v>561.21879999999999</v>
    </oc>
    <nc r="G230"/>
  </rcc>
  <rcc rId="748" sId="1" numFmtId="4">
    <oc r="G231">
      <v>22723.842499999999</v>
    </oc>
    <nc r="G231"/>
  </rcc>
  <rcc rId="749" sId="1" numFmtId="4">
    <oc r="G234">
      <v>369346.22847999999</v>
    </oc>
    <nc r="G234"/>
  </rcc>
  <rcc rId="750" sId="1" numFmtId="4">
    <oc r="G236">
      <v>7208.8</v>
    </oc>
    <nc r="G236"/>
  </rcc>
  <rcc rId="751" sId="1" numFmtId="4">
    <oc r="G237">
      <v>15433.344800000001</v>
    </oc>
    <nc r="G237"/>
  </rcc>
  <rcc rId="752" sId="1" numFmtId="4">
    <oc r="G240">
      <v>4134.7405099999996</v>
    </oc>
    <nc r="G240">
      <v>542.928</v>
    </nc>
  </rcc>
  <rcc rId="753" sId="1" numFmtId="4">
    <oc r="G225">
      <v>73146.682350000003</v>
    </oc>
    <nc r="G225">
      <v>1.0429999999999999</v>
    </nc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5590" sId="1">
    <oc r="H213">
      <f>H214+H215+H216+H217+H220</f>
    </oc>
    <nc r="H213">
      <f>SUM(H218:H220)</f>
    </nc>
  </rcc>
  <rcc rId="5591" sId="1" numFmtId="4">
    <oc r="H233">
      <f>69887.146</f>
    </oc>
    <nc r="H233">
      <v>64</v>
    </nc>
  </rcc>
  <rcc rId="5592" sId="1">
    <oc r="H211">
      <f>H212+H213+H221+H222+H228</f>
    </oc>
    <nc r="H211">
      <f>H212+H213+H221+H227+H228</f>
    </nc>
  </rcc>
  <rcc rId="5593" sId="1" numFmtId="4">
    <oc r="H226">
      <v>0</v>
    </oc>
    <nc r="H226"/>
  </rcc>
  <rcc rId="5594" sId="1">
    <oc r="I226">
      <f>SUM(H226-G226)</f>
    </oc>
    <nc r="I226"/>
  </rcc>
  <rcc rId="5595" sId="1">
    <oc r="B226" t="inlineStr">
      <is>
        <t>Реалізація проектів з реконструкції, капітального ремонту приймальних відділень в опорних закладах охорони здоров'я у госпітальних округах</t>
      </is>
    </oc>
    <nc r="B226"/>
  </rcc>
  <rcc rId="5596" sId="1">
    <oc r="A226" t="inlineStr">
      <is>
        <t>7369</t>
      </is>
    </oc>
    <nc r="A226"/>
  </rcc>
  <rrc rId="5597" sId="1" ref="A226:XFD226" action="deleteRow">
    <undo index="15" exp="ref" v="1" dr="G226" r="G211" sId="1"/>
    <undo index="2" exp="area" ref3D="1" dr="$A$221:$XFD$226" dn="Z_CFD58EC5_F475_4F0C_8822_861C497EA100_.wvu.Rows" sId="1"/>
    <rfmt sheetId="1" xfDxf="1" sqref="A226:XFD226" start="0" length="0">
      <dxf>
        <font>
          <sz val="11"/>
        </font>
        <fill>
          <patternFill patternType="solid">
            <bgColor rgb="FFFFFF00"/>
          </patternFill>
        </fill>
      </dxf>
    </rfmt>
    <rfmt sheetId="1" sqref="A226" start="0" length="0">
      <dxf>
        <font>
          <sz val="14"/>
          <name val="Times New Roman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B226" start="0" length="0">
      <dxf>
        <font>
          <sz val="14"/>
          <name val="Times New Roman"/>
          <scheme val="none"/>
        </font>
        <numFmt numFmtId="166" formatCode="0.0_)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C226" start="0" length="0">
      <dxf>
        <font>
          <sz val="14"/>
          <name val="Times New Roman"/>
          <scheme val="none"/>
        </font>
        <numFmt numFmtId="167" formatCode="#,##0.0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6" start="0" length="0">
      <dxf>
        <font>
          <sz val="14"/>
          <name val="Times New Roman"/>
          <scheme val="none"/>
        </font>
        <numFmt numFmtId="167" formatCode="#,##0.0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6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6" start="0" length="0">
      <dxf>
        <font>
          <sz val="14"/>
          <name val="Times New Roman"/>
          <scheme val="none"/>
        </font>
        <numFmt numFmtId="164" formatCode="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6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6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26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6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6" start="0" length="0">
      <dxf>
        <fill>
          <patternFill patternType="none">
            <bgColor indexed="65"/>
          </patternFill>
        </fill>
      </dxf>
    </rfmt>
    <rfmt sheetId="1" sqref="L226" start="0" length="0">
      <dxf>
        <fill>
          <patternFill patternType="none">
            <bgColor indexed="65"/>
          </patternFill>
        </fill>
      </dxf>
    </rfmt>
    <rfmt sheetId="1" sqref="M226" start="0" length="0">
      <dxf>
        <fill>
          <patternFill patternType="none">
            <bgColor indexed="65"/>
          </patternFill>
        </fill>
      </dxf>
    </rfmt>
    <rfmt sheetId="1" sqref="N226" start="0" length="0">
      <dxf>
        <fill>
          <patternFill patternType="none">
            <bgColor indexed="65"/>
          </patternFill>
        </fill>
      </dxf>
    </rfmt>
    <rfmt sheetId="1" sqref="O226" start="0" length="0">
      <dxf>
        <fill>
          <patternFill patternType="none">
            <bgColor indexed="65"/>
          </patternFill>
        </fill>
      </dxf>
    </rfmt>
    <rfmt sheetId="1" sqref="P226" start="0" length="0">
      <dxf>
        <fill>
          <patternFill patternType="none">
            <bgColor indexed="65"/>
          </patternFill>
        </fill>
      </dxf>
    </rfmt>
    <rfmt sheetId="1" sqref="Q226" start="0" length="0">
      <dxf>
        <fill>
          <patternFill patternType="none">
            <bgColor indexed="65"/>
          </patternFill>
        </fill>
      </dxf>
    </rfmt>
    <rfmt sheetId="1" sqref="R226" start="0" length="0">
      <dxf>
        <fill>
          <patternFill patternType="none">
            <bgColor indexed="65"/>
          </patternFill>
        </fill>
      </dxf>
    </rfmt>
    <rfmt sheetId="1" sqref="S226" start="0" length="0">
      <dxf>
        <fill>
          <patternFill patternType="none">
            <bgColor indexed="65"/>
          </patternFill>
        </fill>
      </dxf>
    </rfmt>
    <rfmt sheetId="1" sqref="T226" start="0" length="0">
      <dxf>
        <fill>
          <patternFill patternType="none">
            <bgColor indexed="65"/>
          </patternFill>
        </fill>
      </dxf>
    </rfmt>
    <rfmt sheetId="1" sqref="U226" start="0" length="0">
      <dxf>
        <fill>
          <patternFill patternType="none">
            <bgColor indexed="65"/>
          </patternFill>
        </fill>
      </dxf>
    </rfmt>
    <rfmt sheetId="1" sqref="V226" start="0" length="0">
      <dxf>
        <fill>
          <patternFill patternType="none">
            <bgColor indexed="65"/>
          </patternFill>
        </fill>
      </dxf>
    </rfmt>
    <rfmt sheetId="1" sqref="W226" start="0" length="0">
      <dxf>
        <fill>
          <patternFill patternType="none">
            <bgColor indexed="65"/>
          </patternFill>
        </fill>
      </dxf>
    </rfmt>
    <rfmt sheetId="1" sqref="X226" start="0" length="0">
      <dxf>
        <fill>
          <patternFill patternType="none">
            <bgColor indexed="65"/>
          </patternFill>
        </fill>
      </dxf>
    </rfmt>
    <rfmt sheetId="1" sqref="Y226" start="0" length="0">
      <dxf>
        <fill>
          <patternFill patternType="none">
            <bgColor indexed="65"/>
          </patternFill>
        </fill>
      </dxf>
    </rfmt>
    <rfmt sheetId="1" sqref="Z226" start="0" length="0">
      <dxf>
        <fill>
          <patternFill patternType="none">
            <bgColor indexed="65"/>
          </patternFill>
        </fill>
      </dxf>
    </rfmt>
    <rfmt sheetId="1" sqref="AA226" start="0" length="0">
      <dxf>
        <fill>
          <patternFill patternType="none">
            <bgColor indexed="65"/>
          </patternFill>
        </fill>
      </dxf>
    </rfmt>
    <rfmt sheetId="1" sqref="AB226" start="0" length="0">
      <dxf>
        <fill>
          <patternFill patternType="none">
            <bgColor indexed="65"/>
          </patternFill>
        </fill>
      </dxf>
    </rfmt>
    <rfmt sheetId="1" sqref="AC226" start="0" length="0">
      <dxf>
        <fill>
          <patternFill patternType="none">
            <bgColor indexed="65"/>
          </patternFill>
        </fill>
      </dxf>
    </rfmt>
    <rfmt sheetId="1" sqref="AD226" start="0" length="0">
      <dxf>
        <fill>
          <patternFill patternType="none">
            <bgColor indexed="65"/>
          </patternFill>
        </fill>
      </dxf>
    </rfmt>
    <rfmt sheetId="1" sqref="AE226" start="0" length="0">
      <dxf>
        <fill>
          <patternFill patternType="none">
            <bgColor indexed="65"/>
          </patternFill>
        </fill>
      </dxf>
    </rfmt>
    <rfmt sheetId="1" sqref="AF226" start="0" length="0">
      <dxf>
        <fill>
          <patternFill patternType="none">
            <bgColor indexed="65"/>
          </patternFill>
        </fill>
      </dxf>
    </rfmt>
    <rfmt sheetId="1" sqref="AG226" start="0" length="0">
      <dxf>
        <fill>
          <patternFill patternType="none">
            <bgColor indexed="65"/>
          </patternFill>
        </fill>
      </dxf>
    </rfmt>
    <rfmt sheetId="1" sqref="AH226" start="0" length="0">
      <dxf>
        <fill>
          <patternFill patternType="none">
            <bgColor indexed="65"/>
          </patternFill>
        </fill>
      </dxf>
    </rfmt>
    <rfmt sheetId="1" sqref="AI226" start="0" length="0">
      <dxf>
        <fill>
          <patternFill patternType="none">
            <bgColor indexed="65"/>
          </patternFill>
        </fill>
      </dxf>
    </rfmt>
    <rfmt sheetId="1" sqref="AJ226" start="0" length="0">
      <dxf>
        <fill>
          <patternFill patternType="none">
            <bgColor indexed="65"/>
          </patternFill>
        </fill>
      </dxf>
    </rfmt>
    <rfmt sheetId="1" sqref="AK226" start="0" length="0">
      <dxf>
        <fill>
          <patternFill patternType="none">
            <bgColor indexed="65"/>
          </patternFill>
        </fill>
      </dxf>
    </rfmt>
    <rfmt sheetId="1" sqref="AL226" start="0" length="0">
      <dxf>
        <fill>
          <patternFill patternType="none">
            <bgColor indexed="65"/>
          </patternFill>
        </fill>
      </dxf>
    </rfmt>
    <rfmt sheetId="1" sqref="AM226" start="0" length="0">
      <dxf>
        <fill>
          <patternFill patternType="none">
            <bgColor indexed="65"/>
          </patternFill>
        </fill>
      </dxf>
    </rfmt>
    <rfmt sheetId="1" sqref="AN226" start="0" length="0">
      <dxf>
        <fill>
          <patternFill patternType="none">
            <bgColor indexed="65"/>
          </patternFill>
        </fill>
      </dxf>
    </rfmt>
    <rfmt sheetId="1" sqref="AO226" start="0" length="0">
      <dxf>
        <fill>
          <patternFill patternType="none">
            <bgColor indexed="65"/>
          </patternFill>
        </fill>
      </dxf>
    </rfmt>
    <rfmt sheetId="1" sqref="AP226" start="0" length="0">
      <dxf>
        <fill>
          <patternFill patternType="none">
            <bgColor indexed="65"/>
          </patternFill>
        </fill>
      </dxf>
    </rfmt>
    <rfmt sheetId="1" sqref="AQ226" start="0" length="0">
      <dxf>
        <fill>
          <patternFill patternType="none">
            <bgColor indexed="65"/>
          </patternFill>
        </fill>
      </dxf>
    </rfmt>
    <rfmt sheetId="1" sqref="AR226" start="0" length="0">
      <dxf>
        <fill>
          <patternFill patternType="none">
            <bgColor indexed="65"/>
          </patternFill>
        </fill>
      </dxf>
    </rfmt>
    <rfmt sheetId="1" sqref="AS226" start="0" length="0">
      <dxf>
        <fill>
          <patternFill patternType="none">
            <bgColor indexed="65"/>
          </patternFill>
        </fill>
      </dxf>
    </rfmt>
    <rfmt sheetId="1" sqref="AT226" start="0" length="0">
      <dxf>
        <fill>
          <patternFill patternType="none">
            <bgColor indexed="65"/>
          </patternFill>
        </fill>
      </dxf>
    </rfmt>
    <rfmt sheetId="1" sqref="AU226" start="0" length="0">
      <dxf>
        <fill>
          <patternFill patternType="none">
            <bgColor indexed="65"/>
          </patternFill>
        </fill>
      </dxf>
    </rfmt>
    <rfmt sheetId="1" sqref="AV226" start="0" length="0">
      <dxf>
        <fill>
          <patternFill patternType="none">
            <bgColor indexed="65"/>
          </patternFill>
        </fill>
      </dxf>
    </rfmt>
    <rfmt sheetId="1" sqref="AW226" start="0" length="0">
      <dxf>
        <fill>
          <patternFill patternType="none">
            <bgColor indexed="65"/>
          </patternFill>
        </fill>
      </dxf>
    </rfmt>
    <rfmt sheetId="1" sqref="AX226" start="0" length="0">
      <dxf>
        <fill>
          <patternFill patternType="none">
            <bgColor indexed="65"/>
          </patternFill>
        </fill>
      </dxf>
    </rfmt>
    <rfmt sheetId="1" sqref="AY226" start="0" length="0">
      <dxf>
        <fill>
          <patternFill patternType="none">
            <bgColor indexed="65"/>
          </patternFill>
        </fill>
      </dxf>
    </rfmt>
    <rfmt sheetId="1" sqref="AZ226" start="0" length="0">
      <dxf>
        <fill>
          <patternFill patternType="none">
            <bgColor indexed="65"/>
          </patternFill>
        </fill>
      </dxf>
    </rfmt>
    <rfmt sheetId="1" sqref="BA226" start="0" length="0">
      <dxf>
        <fill>
          <patternFill patternType="none">
            <bgColor indexed="65"/>
          </patternFill>
        </fill>
      </dxf>
    </rfmt>
    <rfmt sheetId="1" sqref="BB226" start="0" length="0">
      <dxf>
        <fill>
          <patternFill patternType="none">
            <bgColor indexed="65"/>
          </patternFill>
        </fill>
      </dxf>
    </rfmt>
    <rfmt sheetId="1" sqref="BC226" start="0" length="0">
      <dxf>
        <fill>
          <patternFill patternType="none">
            <bgColor indexed="65"/>
          </patternFill>
        </fill>
      </dxf>
    </rfmt>
    <rfmt sheetId="1" sqref="BD226" start="0" length="0">
      <dxf>
        <fill>
          <patternFill patternType="none">
            <bgColor indexed="65"/>
          </patternFill>
        </fill>
      </dxf>
    </rfmt>
    <rfmt sheetId="1" sqref="BE226" start="0" length="0">
      <dxf>
        <fill>
          <patternFill patternType="none">
            <bgColor indexed="65"/>
          </patternFill>
        </fill>
      </dxf>
    </rfmt>
    <rfmt sheetId="1" sqref="BF226" start="0" length="0">
      <dxf>
        <fill>
          <patternFill patternType="none">
            <bgColor indexed="65"/>
          </patternFill>
        </fill>
      </dxf>
    </rfmt>
    <rfmt sheetId="1" sqref="BG226" start="0" length="0">
      <dxf>
        <fill>
          <patternFill patternType="none">
            <bgColor indexed="65"/>
          </patternFill>
        </fill>
      </dxf>
    </rfmt>
    <rfmt sheetId="1" sqref="BH226" start="0" length="0">
      <dxf>
        <fill>
          <patternFill patternType="none">
            <bgColor indexed="65"/>
          </patternFill>
        </fill>
      </dxf>
    </rfmt>
    <rfmt sheetId="1" sqref="BI226" start="0" length="0">
      <dxf>
        <fill>
          <patternFill patternType="none">
            <bgColor indexed="65"/>
          </patternFill>
        </fill>
      </dxf>
    </rfmt>
    <rfmt sheetId="1" sqref="BJ226" start="0" length="0">
      <dxf>
        <fill>
          <patternFill patternType="none">
            <bgColor indexed="65"/>
          </patternFill>
        </fill>
      </dxf>
    </rfmt>
    <rfmt sheetId="1" sqref="BK226" start="0" length="0">
      <dxf>
        <fill>
          <patternFill patternType="none">
            <bgColor indexed="65"/>
          </patternFill>
        </fill>
      </dxf>
    </rfmt>
    <rfmt sheetId="1" sqref="BL226" start="0" length="0">
      <dxf>
        <fill>
          <patternFill patternType="none">
            <bgColor indexed="65"/>
          </patternFill>
        </fill>
      </dxf>
    </rfmt>
    <rfmt sheetId="1" sqref="BM226" start="0" length="0">
      <dxf>
        <fill>
          <patternFill patternType="none">
            <bgColor indexed="65"/>
          </patternFill>
        </fill>
      </dxf>
    </rfmt>
    <rfmt sheetId="1" sqref="BN226" start="0" length="0">
      <dxf>
        <fill>
          <patternFill patternType="none">
            <bgColor indexed="65"/>
          </patternFill>
        </fill>
      </dxf>
    </rfmt>
    <rfmt sheetId="1" sqref="BO226" start="0" length="0">
      <dxf>
        <fill>
          <patternFill patternType="none">
            <bgColor indexed="65"/>
          </patternFill>
        </fill>
      </dxf>
    </rfmt>
    <rfmt sheetId="1" sqref="BP226" start="0" length="0">
      <dxf>
        <fill>
          <patternFill patternType="none">
            <bgColor indexed="65"/>
          </patternFill>
        </fill>
      </dxf>
    </rfmt>
    <rfmt sheetId="1" sqref="BQ226" start="0" length="0">
      <dxf>
        <fill>
          <patternFill patternType="none">
            <bgColor indexed="65"/>
          </patternFill>
        </fill>
      </dxf>
    </rfmt>
    <rfmt sheetId="1" sqref="BR226" start="0" length="0">
      <dxf>
        <fill>
          <patternFill patternType="none">
            <bgColor indexed="65"/>
          </patternFill>
        </fill>
      </dxf>
    </rfmt>
    <rfmt sheetId="1" sqref="BS226" start="0" length="0">
      <dxf>
        <fill>
          <patternFill patternType="none">
            <bgColor indexed="65"/>
          </patternFill>
        </fill>
      </dxf>
    </rfmt>
    <rfmt sheetId="1" sqref="BT226" start="0" length="0">
      <dxf>
        <fill>
          <patternFill patternType="none">
            <bgColor indexed="65"/>
          </patternFill>
        </fill>
      </dxf>
    </rfmt>
    <rfmt sheetId="1" sqref="BU226" start="0" length="0">
      <dxf>
        <fill>
          <patternFill patternType="none">
            <bgColor indexed="65"/>
          </patternFill>
        </fill>
      </dxf>
    </rfmt>
    <rfmt sheetId="1" sqref="BV226" start="0" length="0">
      <dxf>
        <fill>
          <patternFill patternType="none">
            <bgColor indexed="65"/>
          </patternFill>
        </fill>
      </dxf>
    </rfmt>
    <rfmt sheetId="1" sqref="BW226" start="0" length="0">
      <dxf>
        <fill>
          <patternFill patternType="none">
            <bgColor indexed="65"/>
          </patternFill>
        </fill>
      </dxf>
    </rfmt>
    <rfmt sheetId="1" sqref="BX226" start="0" length="0">
      <dxf>
        <fill>
          <patternFill patternType="none">
            <bgColor indexed="65"/>
          </patternFill>
        </fill>
      </dxf>
    </rfmt>
    <rfmt sheetId="1" sqref="BY226" start="0" length="0">
      <dxf>
        <fill>
          <patternFill patternType="none">
            <bgColor indexed="65"/>
          </patternFill>
        </fill>
      </dxf>
    </rfmt>
    <rfmt sheetId="1" sqref="BZ226" start="0" length="0">
      <dxf>
        <fill>
          <patternFill patternType="none">
            <bgColor indexed="65"/>
          </patternFill>
        </fill>
      </dxf>
    </rfmt>
    <rfmt sheetId="1" sqref="CA226" start="0" length="0">
      <dxf>
        <fill>
          <patternFill patternType="none">
            <bgColor indexed="65"/>
          </patternFill>
        </fill>
      </dxf>
    </rfmt>
    <rfmt sheetId="1" sqref="CB226" start="0" length="0">
      <dxf>
        <fill>
          <patternFill patternType="none">
            <bgColor indexed="65"/>
          </patternFill>
        </fill>
      </dxf>
    </rfmt>
    <rfmt sheetId="1" sqref="CC226" start="0" length="0">
      <dxf>
        <fill>
          <patternFill patternType="none">
            <bgColor indexed="65"/>
          </patternFill>
        </fill>
      </dxf>
    </rfmt>
    <rfmt sheetId="1" sqref="CD226" start="0" length="0">
      <dxf>
        <fill>
          <patternFill patternType="none">
            <bgColor indexed="65"/>
          </patternFill>
        </fill>
      </dxf>
    </rfmt>
    <rfmt sheetId="1" sqref="CE226" start="0" length="0">
      <dxf>
        <fill>
          <patternFill patternType="none">
            <bgColor indexed="65"/>
          </patternFill>
        </fill>
      </dxf>
    </rfmt>
    <rfmt sheetId="1" sqref="CF226" start="0" length="0">
      <dxf>
        <fill>
          <patternFill patternType="none">
            <bgColor indexed="65"/>
          </patternFill>
        </fill>
      </dxf>
    </rfmt>
    <rfmt sheetId="1" sqref="CG226" start="0" length="0">
      <dxf>
        <fill>
          <patternFill patternType="none">
            <bgColor indexed="65"/>
          </patternFill>
        </fill>
      </dxf>
    </rfmt>
    <rfmt sheetId="1" sqref="CH226" start="0" length="0">
      <dxf>
        <fill>
          <patternFill patternType="none">
            <bgColor indexed="65"/>
          </patternFill>
        </fill>
      </dxf>
    </rfmt>
    <rfmt sheetId="1" sqref="CI226" start="0" length="0">
      <dxf>
        <fill>
          <patternFill patternType="none">
            <bgColor indexed="65"/>
          </patternFill>
        </fill>
      </dxf>
    </rfmt>
    <rfmt sheetId="1" sqref="CJ226" start="0" length="0">
      <dxf>
        <fill>
          <patternFill patternType="none">
            <bgColor indexed="65"/>
          </patternFill>
        </fill>
      </dxf>
    </rfmt>
    <rfmt sheetId="1" sqref="CK226" start="0" length="0">
      <dxf>
        <fill>
          <patternFill patternType="none">
            <bgColor indexed="65"/>
          </patternFill>
        </fill>
      </dxf>
    </rfmt>
    <rfmt sheetId="1" sqref="CL226" start="0" length="0">
      <dxf>
        <fill>
          <patternFill patternType="none">
            <bgColor indexed="65"/>
          </patternFill>
        </fill>
      </dxf>
    </rfmt>
    <rfmt sheetId="1" sqref="CM226" start="0" length="0">
      <dxf>
        <fill>
          <patternFill patternType="none">
            <bgColor indexed="65"/>
          </patternFill>
        </fill>
      </dxf>
    </rfmt>
    <rfmt sheetId="1" sqref="CN226" start="0" length="0">
      <dxf>
        <fill>
          <patternFill patternType="none">
            <bgColor indexed="65"/>
          </patternFill>
        </fill>
      </dxf>
    </rfmt>
    <rfmt sheetId="1" sqref="CO226" start="0" length="0">
      <dxf>
        <fill>
          <patternFill patternType="none">
            <bgColor indexed="65"/>
          </patternFill>
        </fill>
      </dxf>
    </rfmt>
    <rfmt sheetId="1" sqref="CP226" start="0" length="0">
      <dxf>
        <fill>
          <patternFill patternType="none">
            <bgColor indexed="65"/>
          </patternFill>
        </fill>
      </dxf>
    </rfmt>
    <rfmt sheetId="1" sqref="CQ226" start="0" length="0">
      <dxf>
        <fill>
          <patternFill patternType="none">
            <bgColor indexed="65"/>
          </patternFill>
        </fill>
      </dxf>
    </rfmt>
  </rrc>
  <rcc rId="5598" sId="1">
    <oc r="G211">
      <f>G212+G213+G221+G222+G223+G225+G224+G227+#REF!</f>
    </oc>
    <nc r="G211">
      <f>G212+G213+G221+G222+G223+G225+G224+G227</f>
    </nc>
  </rcc>
  <rcc rId="5599" sId="1">
    <oc r="A225" t="inlineStr">
      <is>
        <t>7363</t>
      </is>
    </oc>
    <nc r="A225"/>
  </rcc>
  <rcc rId="5600" sId="1">
    <oc r="B225" t="inlineStr">
      <is>
        <t>Виконання інвестиційних проектів за рахунок субвенції на здійснення заходів щодо соціально-економічного розвитку окремих територій</t>
      </is>
    </oc>
    <nc r="B225"/>
  </rcc>
  <rcc rId="5601" sId="1">
    <oc r="I225">
      <f>SUM(H225-G225)</f>
    </oc>
    <nc r="I225"/>
  </rcc>
  <rcc rId="5602" sId="1" numFmtId="4">
    <oc r="H225">
      <v>0</v>
    </oc>
    <nc r="H225"/>
  </rcc>
  <rcc rId="5603" sId="1">
    <oc r="B224" t="inlineStr">
      <is>
        <t>Співфінансування інвестиційних проектів, що реалізуються за рахунок коштів державного фонду регіонального розвитку</t>
      </is>
    </oc>
    <nc r="B224"/>
  </rcc>
  <rcc rId="5604" sId="1">
    <oc r="A224" t="inlineStr">
      <is>
        <t>7361</t>
      </is>
    </oc>
    <nc r="A224"/>
  </rcc>
  <rcc rId="5605" sId="1">
    <oc r="I224">
      <f>SUM(H224-G224)</f>
    </oc>
    <nc r="I224"/>
  </rcc>
  <rcc rId="5606" sId="1" numFmtId="4">
    <oc r="H224">
      <v>0</v>
    </oc>
    <nc r="H224"/>
  </rcc>
  <rcc rId="5607" sId="1">
    <oc r="B223" t="inlineStr">
      <is>
        <t>Розроблення схем планування та забудови територій (містобудівної документації)</t>
      </is>
    </oc>
    <nc r="B223"/>
  </rcc>
  <rcc rId="5608" sId="1">
    <oc r="A223" t="inlineStr">
      <is>
        <t>7350</t>
      </is>
    </oc>
    <nc r="A223"/>
  </rcc>
  <rcc rId="5609" sId="1" numFmtId="4">
    <oc r="H223">
      <v>0</v>
    </oc>
    <nc r="H223"/>
  </rcc>
  <rcc rId="5610" sId="1">
    <oc r="I223">
      <f>SUM(H223-G223)</f>
    </oc>
    <nc r="I223"/>
  </rcc>
  <rcc rId="5611" sId="1">
    <oc r="B222" t="inlineStr">
      <is>
        <t>Проектування, реставрація та охорона пам'яток архітектури</t>
      </is>
    </oc>
    <nc r="B222"/>
  </rcc>
  <rcc rId="5612" sId="1">
    <oc r="A222">
      <v>7340</v>
    </oc>
    <nc r="A222"/>
  </rcc>
  <rcc rId="5613" sId="1" numFmtId="4">
    <oc r="H222">
      <v>1165.9349999999999</v>
    </oc>
    <nc r="H222"/>
  </rcc>
  <rcc rId="5614" sId="1">
    <oc r="I222">
      <f>SUM(H222-G222)</f>
    </oc>
    <nc r="I222"/>
  </rcc>
  <rcc rId="5615" sId="1">
    <oc r="B221" t="inlineStr">
      <is>
        <t>Будівництво інших об'єктів комунальної власності</t>
      </is>
    </oc>
    <nc r="B221"/>
  </rcc>
  <rcc rId="5616" sId="1">
    <oc r="A221">
      <v>7330</v>
    </oc>
    <nc r="A221"/>
  </rcc>
  <rcc rId="5617" sId="1" numFmtId="4">
    <oc r="H221">
      <v>1755.3040000000001</v>
    </oc>
    <nc r="H221"/>
  </rcc>
  <rcc rId="5618" sId="1">
    <oc r="I221">
      <f>SUM(H221-G221)</f>
    </oc>
    <nc r="I221"/>
  </rcc>
  <rcv guid="{CFD58EC5-F475-4F0C-8822-861C497EA100}" action="delete"/>
  <rdn rId="0" localSheetId="1" customView="1" name="Z_CFD58EC5_F475_4F0C_8822_861C497EA100_.wvu.PrintArea" hidden="1" oldHidden="1">
    <formula>общее!$A$1:$J$279</formula>
    <oldFormula>общее!$A$1:$J$279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общее!$214:$217</formula>
    <oldFormula>общее!$214:$217,общее!$221:$225</oldFormula>
  </rdn>
  <rdn rId="0" localSheetId="1" customView="1" name="Z_CFD58EC5_F475_4F0C_8822_861C497EA100_.wvu.FilterData" hidden="1" oldHidden="1">
    <formula>общее!$A$6:$J$279</formula>
    <oldFormula>общее!$A$6:$J$279</oldFormula>
  </rdn>
  <rcv guid="{CFD58EC5-F475-4F0C-8822-861C497EA100}" action="add"/>
</revisions>
</file>

<file path=xl/revisions/revisionLog1210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2101.xml><?xml version="1.0" encoding="utf-8"?>
<revisions xmlns="http://schemas.openxmlformats.org/spreadsheetml/2006/main" xmlns:r="http://schemas.openxmlformats.org/officeDocument/2006/relationships">
  <rcc rId="1109" sId="1" numFmtId="4">
    <oc r="C17">
      <v>19.79</v>
    </oc>
    <nc r="C17">
      <v>4.7969999999999997</v>
    </nc>
  </rcc>
  <rcc rId="1110" sId="1" numFmtId="4">
    <oc r="D17">
      <v>16.303000000000001</v>
    </oc>
    <nc r="D17">
      <v>7.6440000000000001</v>
    </nc>
  </rcc>
  <rfmt sheetId="1" sqref="A17:XFD17">
    <dxf>
      <fill>
        <patternFill patternType="none">
          <bgColor auto="1"/>
        </patternFill>
      </fill>
    </dxf>
  </rfmt>
  <rfmt sheetId="1" sqref="A18:XFD23">
    <dxf>
      <fill>
        <patternFill patternType="none">
          <bgColor auto="1"/>
        </patternFill>
      </fill>
    </dxf>
  </rfmt>
  <rcc rId="1111" sId="1" numFmtId="4">
    <oc r="C20">
      <v>24650.107</v>
    </oc>
    <nc r="C20">
      <v>3498.4450000000002</v>
    </nc>
  </rcc>
  <rcc rId="1112" sId="1" numFmtId="4">
    <oc r="D20">
      <v>4400.2349999999997</v>
    </oc>
    <nc r="D20">
      <v>1525.203</v>
    </nc>
  </rcc>
  <rcc rId="1113" sId="1" numFmtId="4">
    <oc r="C22">
      <v>83748.717999999993</v>
    </oc>
    <nc r="C22">
      <v>11787.458000000001</v>
    </nc>
  </rcc>
  <rcc rId="1114" sId="1" numFmtId="4">
    <oc r="D22">
      <v>21587.403999999999</v>
    </oc>
    <nc r="D22">
      <v>9038.7279999999992</v>
    </nc>
  </rcc>
  <rcc rId="1115" sId="1" numFmtId="4">
    <oc r="D23">
      <v>158660.038</v>
    </oc>
    <nc r="D23">
      <v>49299.192999999999</v>
    </nc>
  </rcc>
  <rcc rId="1116" sId="1" numFmtId="4">
    <oc r="C21">
      <v>83748.717999999993</v>
    </oc>
    <nc r="C21">
      <f>C22</f>
    </nc>
  </rcc>
  <rcc rId="1117" sId="1" numFmtId="4">
    <oc r="C23">
      <v>113197.91899999999</v>
    </oc>
    <nc r="C23">
      <v>46388.192000000003</v>
    </nc>
  </rcc>
  <rfmt sheetId="1" sqref="A24:XFD42">
    <dxf>
      <fill>
        <patternFill patternType="none">
          <bgColor auto="1"/>
        </patternFill>
      </fill>
    </dxf>
  </rfmt>
  <rcc rId="1118" sId="1" numFmtId="4">
    <oc r="D26">
      <v>224.22300000000001</v>
    </oc>
    <nc r="D26">
      <v>28.814</v>
    </nc>
  </rcc>
  <rcc rId="1119" sId="1" numFmtId="4">
    <oc r="C27">
      <v>2683.797</v>
    </oc>
    <nc r="C27">
      <v>66.48</v>
    </nc>
  </rcc>
  <rcc rId="1120" sId="1" numFmtId="4">
    <oc r="D27">
      <v>115.3335</v>
    </oc>
    <nc r="D27">
      <v>86.292000000000002</v>
    </nc>
  </rcc>
  <rcc rId="1121" sId="1" numFmtId="4">
    <oc r="C28">
      <v>4877.21</v>
    </oc>
    <nc r="C28">
      <v>249.98599999999999</v>
    </nc>
  </rcc>
  <rcc rId="1122" sId="1" numFmtId="4">
    <oc r="D28">
      <v>396.26900000000001</v>
    </oc>
    <nc r="D28">
      <v>275.06599999999997</v>
    </nc>
  </rcc>
  <rcc rId="1123" sId="1" numFmtId="4">
    <oc r="C29">
      <v>52813.66</v>
    </oc>
    <nc r="C29">
      <v>12124.69</v>
    </nc>
  </rcc>
  <rcc rId="1124" sId="1" numFmtId="4">
    <oc r="D29">
      <v>31698.7</v>
    </oc>
    <nc r="D29">
      <v>6164.6909999999998</v>
    </nc>
  </rcc>
  <rcc rId="1125" sId="1" numFmtId="4">
    <oc r="C30">
      <v>112073.606</v>
    </oc>
    <nc r="C30">
      <v>20931.879000000001</v>
    </nc>
  </rcc>
  <rcc rId="1126" sId="1" numFmtId="4">
    <oc r="D30">
      <v>63249.053</v>
    </oc>
    <nc r="D30">
      <v>13193.331</v>
    </nc>
  </rcc>
  <rcc rId="1127" sId="1" numFmtId="4">
    <oc r="C31">
      <v>202445.495</v>
    </oc>
    <nc r="C31">
      <v>30178.383000000002</v>
    </nc>
  </rcc>
  <rcc rId="1128" sId="1" numFmtId="4">
    <oc r="D31">
      <v>82971.623999999996</v>
    </oc>
    <nc r="D31">
      <v>17949.536</v>
    </nc>
  </rcc>
  <rcc rId="1129" sId="1" numFmtId="4">
    <oc r="C32">
      <v>5602.8270000000002</v>
    </oc>
    <nc r="C32">
      <v>195.68700000000001</v>
    </nc>
  </rcc>
  <rcc rId="1130" sId="1" numFmtId="4">
    <oc r="D32">
      <v>314.26600000000002</v>
    </oc>
    <nc r="D32">
      <v>247.74199999999999</v>
    </nc>
  </rcc>
  <rcc rId="1131" sId="1" numFmtId="4">
    <oc r="C33">
      <v>26148.814999999999</v>
    </oc>
    <nc r="C33">
      <v>2947.3440000000001</v>
    </nc>
  </rcc>
  <rcc rId="1132" sId="1" numFmtId="4">
    <oc r="C34">
      <v>884.92700000000002</v>
    </oc>
    <nc r="C34">
      <v>133.524</v>
    </nc>
  </rcc>
  <rcc rId="1133" sId="1" numFmtId="4">
    <oc r="D34">
      <v>174.31800000000001</v>
    </oc>
    <nc r="D34">
      <v>79.167000000000002</v>
    </nc>
  </rcc>
  <rcc rId="1134" sId="1" numFmtId="4">
    <oc r="C35">
      <v>884.38099999999997</v>
    </oc>
    <nc r="C35">
      <v>196.017</v>
    </nc>
  </rcc>
  <rcc rId="1135" sId="1" numFmtId="4">
    <oc r="D35">
      <v>523.899</v>
    </oc>
    <nc r="D35">
      <v>136.28700000000001</v>
    </nc>
  </rcc>
  <rcc rId="1136" sId="1" numFmtId="4">
    <oc r="C26">
      <v>242.28899999999999</v>
    </oc>
    <nc r="C26">
      <v>108.96</v>
    </nc>
  </rcc>
  <rcc rId="1137" sId="1" numFmtId="4">
    <oc r="D33">
      <v>4952.9849999999997</v>
    </oc>
    <nc r="D33">
      <v>2272.7089999999998</v>
    </nc>
  </rcc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4741" sId="1">
    <oc r="E108">
      <f>SUM(D108-C108)</f>
    </oc>
    <nc r="E108">
      <f>SUM(D108-C108)</f>
    </nc>
  </rcc>
  <rcc rId="4742" sId="1">
    <oc r="E109">
      <f>SUM(D109-C109)</f>
    </oc>
    <nc r="E109">
      <f>SUM(D109-C109)</f>
    </nc>
  </rcc>
  <rcc rId="4743" sId="1">
    <oc r="E110">
      <f>SUM(D110-C110)</f>
    </oc>
    <nc r="E110">
      <f>SUM(D110-C110)</f>
    </nc>
  </rcc>
  <rcc rId="4744" sId="1">
    <oc r="E111">
      <f>SUM(D111-C111)</f>
    </oc>
    <nc r="E111">
      <f>SUM(D111-C111)</f>
    </nc>
  </rcc>
  <rcc rId="4745" sId="1">
    <oc r="E113">
      <f>SUM(D113-C113)</f>
    </oc>
    <nc r="E113">
      <f>SUM(D113-C113)</f>
    </nc>
  </rcc>
  <rcc rId="4746" sId="1">
    <oc r="E114">
      <f>SUM(D114-C114)</f>
    </oc>
    <nc r="E114">
      <f>SUM(D114-C114)</f>
    </nc>
  </rcc>
  <rcc rId="4747" sId="1">
    <oc r="E115">
      <f>SUM(D115-C115)</f>
    </oc>
    <nc r="E115">
      <f>SUM(D115-C115)</f>
    </nc>
  </rcc>
  <rcc rId="4748" sId="1" numFmtId="4">
    <oc r="E116">
      <f>SUM(D116-C116)</f>
    </oc>
    <nc r="E116"/>
  </rcc>
  <rcc rId="4749" sId="1">
    <oc r="E120">
      <f>SUM(D120-C120)</f>
    </oc>
    <nc r="E120">
      <f>SUM(D120-C120)</f>
    </nc>
  </rcc>
  <rcc rId="4750" sId="1">
    <oc r="E122">
      <f>SUM(D122-C122)</f>
    </oc>
    <nc r="E122">
      <f>SUM(D122-C122)</f>
    </nc>
  </rcc>
  <rcc rId="4751" sId="1">
    <oc r="E123">
      <f>SUM(D123-C123)</f>
    </oc>
    <nc r="E123">
      <f>SUM(D123-C123)</f>
    </nc>
  </rcc>
  <rcc rId="4752" sId="1">
    <oc r="E124">
      <f>SUM(D124-C124)</f>
    </oc>
    <nc r="E124">
      <f>SUM(D124-C124)</f>
    </nc>
  </rcc>
  <rcc rId="4753" sId="1">
    <oc r="E125">
      <f>SUM(D125-C125)</f>
    </oc>
    <nc r="E125">
      <f>SUM(D125-C125)</f>
    </nc>
  </rcc>
  <rcc rId="4754" sId="1">
    <oc r="E126">
      <f>SUM(D126-C126)</f>
    </oc>
    <nc r="E126">
      <f>SUM(D126-C126)</f>
    </nc>
  </rcc>
  <rcc rId="4755" sId="1">
    <oc r="E127">
      <f>SUM(D127-C127)</f>
    </oc>
    <nc r="E127">
      <f>SUM(D127-C127)</f>
    </nc>
  </rcc>
  <rcc rId="4756" sId="1">
    <oc r="E128">
      <f>SUM(D128-C128)</f>
    </oc>
    <nc r="E128">
      <f>SUM(D128-C128)</f>
    </nc>
  </rcc>
  <rcc rId="4757" sId="1">
    <oc r="E129">
      <f>SUM(D129-C129)</f>
    </oc>
    <nc r="E129">
      <f>SUM(D129-C129)</f>
    </nc>
  </rcc>
  <rcc rId="4758" sId="1">
    <oc r="E130">
      <f>SUM(D130-C130)</f>
    </oc>
    <nc r="E130">
      <f>SUM(D130-C130)</f>
    </nc>
  </rcc>
  <rcc rId="4759" sId="1">
    <oc r="E131">
      <f>SUM(D131-C131)</f>
    </oc>
    <nc r="E131">
      <f>SUM(D131-C131)</f>
    </nc>
  </rcc>
  <rcc rId="4760" sId="1">
    <oc r="E132">
      <f>SUM(D132-C132)</f>
    </oc>
    <nc r="E132">
      <f>SUM(D132-C132)</f>
    </nc>
  </rcc>
  <rcc rId="4761" sId="1">
    <oc r="E133">
      <f>SUM(D133-C133)</f>
    </oc>
    <nc r="E133">
      <f>SUM(D133-C133)</f>
    </nc>
  </rcc>
  <rcc rId="4762" sId="1">
    <oc r="D107">
      <f>D108+D109+D113+D117+D120+D121+D122+D125+D127+D130+D133+D134+D137+D140+D141+D126</f>
    </oc>
    <nc r="D107">
      <f>D108+D109+D113+D117+D120+D121+D122+D125+D127+D130+D133+D134+D137+D140+D141+D126</f>
    </nc>
  </rcc>
  <rcc rId="4763" sId="1" odxf="1" dxf="1">
    <oc r="E107">
      <f>E108+E109+E113+E117+E120+E121+E122+E125+E127+E130+E133+E134+E137+E140+E141+E126</f>
    </oc>
    <nc r="E107">
      <f>E108+E109+E113+E117+E120+E121+E122+E125+E127+E130+E133+E134+E137+E140+E141+E126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64" sId="1">
    <oc r="F107">
      <f>SUM(D107/C107*100)</f>
    </oc>
    <nc r="F107">
      <f>SUM(D107/C107*100)</f>
    </nc>
  </rcc>
  <rcc rId="4765" sId="1" numFmtId="4">
    <oc r="F129" t="inlineStr">
      <is>
        <t>в 3,8 р.б.</t>
      </is>
    </oc>
    <nc r="F129">
      <v>100</v>
    </nc>
  </rcc>
  <rcc rId="4766" sId="1">
    <oc r="F133">
      <f>SUM(D133/C133*100)</f>
    </oc>
    <nc r="F133" t="inlineStr">
      <is>
        <t>в 1,9 р.б.</t>
      </is>
    </nc>
  </rcc>
  <rcc rId="4767" sId="1" numFmtId="4">
    <oc r="D140">
      <v>0</v>
    </oc>
    <nc r="D140"/>
  </rcc>
  <rcc rId="4768" sId="1" numFmtId="4">
    <oc r="F140">
      <v>100</v>
    </oc>
    <nc r="F140"/>
  </rcc>
  <rcc rId="4769" sId="1">
    <oc r="E140">
      <f>SUM(D140-C140)</f>
    </oc>
    <nc r="E140"/>
  </rcc>
  <rfmt sheetId="1" sqref="E107:F142">
    <dxf>
      <fill>
        <patternFill patternType="none">
          <bgColor auto="1"/>
        </patternFill>
      </fill>
    </dxf>
  </rfmt>
  <rfmt sheetId="1" sqref="G107:G142">
    <dxf>
      <fill>
        <patternFill patternType="none">
          <bgColor auto="1"/>
        </patternFill>
      </fill>
    </dxf>
  </rfmt>
  <rcc rId="4770" sId="1">
    <oc r="G107">
      <f>G108+G109+G113+G117+G120+G121+G122+G125+G127+G130+G133+G134+G137+G140+G141+G126+G142</f>
    </oc>
    <nc r="G107">
      <f>G108+G109+G113+G117+G120+G121+G122+G125+G127+G130+G133+G134+G137+G140+G141+G126</f>
    </nc>
  </rcc>
  <rcc rId="4771" sId="1">
    <oc r="H107">
      <f>H108+H109+H113+H117+H120+H121+H122+H125+H127+H130+H133+H134+H137+H140+H141+H126+H142</f>
    </oc>
    <nc r="H107">
      <f>H108+H109+H113+H117+H120+H121+H122+H125+H127+H130+H133+H134+H137+H140+H141+H126</f>
    </nc>
  </rcc>
  <rcc rId="4772" sId="1" odxf="1" dxf="1">
    <oc r="I107">
      <f>I108+I109+I113+I117+I120+I121+I122+I125+I127+I130+I133+I134+I137+I140+I141</f>
    </oc>
    <nc r="I107">
      <f>I108+I109+I113+I117+I120+I121+I122+I125+I127+I130+I133+I134+I137+I140+I141+I126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73" sId="1">
    <oc r="L107">
      <f>D107+H107</f>
    </oc>
    <nc r="L107"/>
  </rcc>
  <rcc rId="4774" sId="1">
    <oc r="K107">
      <f>C107+G107</f>
    </oc>
    <nc r="K107"/>
  </rcc>
  <rcc rId="4775" sId="1">
    <oc r="I108">
      <f>SUM(H108-G108)</f>
    </oc>
    <nc r="I108">
      <f>SUM(H108-G108)</f>
    </nc>
  </rcc>
  <rcc rId="4776" sId="1">
    <oc r="G117">
      <f>G118+G119</f>
    </oc>
    <nc r="G117"/>
  </rcc>
  <rcc rId="4777" sId="1" numFmtId="4">
    <oc r="G118">
      <v>0</v>
    </oc>
    <nc r="G118"/>
  </rcc>
  <rcc rId="4778" sId="1" numFmtId="4">
    <oc r="G119">
      <v>0</v>
    </oc>
    <nc r="G119"/>
  </rcc>
  <rcc rId="4779" sId="1">
    <oc r="H130">
      <f>SUM(H131:H132)</f>
    </oc>
    <nc r="H130"/>
  </rcc>
  <rcc rId="4780" sId="1" numFmtId="4">
    <oc r="H131">
      <v>0</v>
    </oc>
    <nc r="H131"/>
  </rcc>
  <rcc rId="4781" sId="1">
    <oc r="I142">
      <f>SUM(H142-G142)</f>
    </oc>
    <nc r="I142"/>
  </rcc>
  <rcc rId="4782" sId="1">
    <oc r="I117">
      <f>SUM(H117-G117)</f>
    </oc>
    <nc r="I117"/>
  </rcc>
  <rcc rId="4783" sId="1">
    <oc r="I118">
      <f>SUM(H118-G118)</f>
    </oc>
    <nc r="I118"/>
  </rcc>
  <rcc rId="4784" sId="1">
    <oc r="I119">
      <f>SUM(H119-G119)</f>
    </oc>
    <nc r="I119"/>
  </rcc>
  <rcc rId="4785" sId="1">
    <oc r="I112">
      <f>SUM(H112-G112)</f>
    </oc>
    <nc r="I112"/>
  </rcc>
  <rcc rId="4786" sId="1" numFmtId="4">
    <oc r="G112">
      <v>0</v>
    </oc>
    <nc r="G112"/>
  </rcc>
  <rcc rId="4787" sId="1">
    <oc r="E112">
      <f>SUM(D112-C112)</f>
    </oc>
    <nc r="E112"/>
  </rcc>
  <rcc rId="4788" sId="1" numFmtId="4">
    <oc r="D112">
      <v>0</v>
    </oc>
    <nc r="D112"/>
  </rcc>
  <rcc rId="4789" sId="1" numFmtId="4">
    <oc r="C112">
      <v>0</v>
    </oc>
    <nc r="C112"/>
  </rcc>
  <rcc rId="4790" sId="1" numFmtId="4">
    <oc r="C116">
      <v>0</v>
    </oc>
    <nc r="C116"/>
  </rcc>
  <rfmt sheetId="1" sqref="I107:I142">
    <dxf>
      <fill>
        <patternFill patternType="none">
          <bgColor auto="1"/>
        </patternFill>
      </fill>
    </dxf>
  </rfmt>
  <rcc rId="4791" sId="1" odxf="1" dxf="1">
    <oc r="J107" t="inlineStr">
      <is>
        <t>в 2,5 р.б.</t>
      </is>
    </oc>
    <nc r="J107">
      <f>SUM(H107/G107*100)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J108" start="0" length="0">
    <dxf>
      <fill>
        <patternFill patternType="none">
          <bgColor indexed="65"/>
        </patternFill>
      </fill>
    </dxf>
  </rfmt>
  <rcc rId="4792" sId="1" odxf="1" dxf="1">
    <oc r="J109" t="inlineStr">
      <is>
        <t>в 4,1 р.б.</t>
      </is>
    </oc>
    <nc r="J109">
      <f>SUM(H109/G109*100)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93" sId="1" odxf="1" dxf="1">
    <oc r="J110" t="inlineStr">
      <is>
        <t>в 4,1 р.б.</t>
      </is>
    </oc>
    <nc r="J110">
      <f>SUM(H110/G110*100)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94" sId="1" odxf="1" dxf="1">
    <oc r="J111" t="inlineStr">
      <is>
        <t>в 10,1 р.б.</t>
      </is>
    </oc>
    <nc r="J111">
      <f>SUM(H111/G111*100)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J112" start="0" length="0">
    <dxf>
      <fill>
        <patternFill patternType="none">
          <bgColor indexed="65"/>
        </patternFill>
      </fill>
    </dxf>
  </rfmt>
  <rfmt sheetId="1" sqref="J113" start="0" length="0">
    <dxf>
      <fill>
        <patternFill patternType="none">
          <bgColor indexed="65"/>
        </patternFill>
      </fill>
    </dxf>
  </rfmt>
  <rfmt sheetId="1" sqref="J114" start="0" length="0">
    <dxf>
      <fill>
        <patternFill patternType="none">
          <bgColor indexed="65"/>
        </patternFill>
      </fill>
    </dxf>
  </rfmt>
  <rfmt sheetId="1" sqref="J115" start="0" length="0">
    <dxf>
      <fill>
        <patternFill patternType="none">
          <bgColor indexed="65"/>
        </patternFill>
      </fill>
    </dxf>
  </rfmt>
  <rfmt sheetId="1" sqref="J116" start="0" length="0">
    <dxf>
      <fill>
        <patternFill patternType="none">
          <bgColor indexed="65"/>
        </patternFill>
      </fill>
    </dxf>
  </rfmt>
  <rfmt sheetId="1" sqref="J117" start="0" length="0">
    <dxf>
      <fill>
        <patternFill patternType="none">
          <bgColor indexed="65"/>
        </patternFill>
      </fill>
    </dxf>
  </rfmt>
  <rfmt sheetId="1" sqref="J118" start="0" length="0">
    <dxf>
      <fill>
        <patternFill patternType="none">
          <bgColor indexed="65"/>
        </patternFill>
      </fill>
    </dxf>
  </rfmt>
  <rfmt sheetId="1" sqref="J119" start="0" length="0">
    <dxf>
      <fill>
        <patternFill patternType="none">
          <bgColor indexed="65"/>
        </patternFill>
      </fill>
    </dxf>
  </rfmt>
  <rcc rId="4795" sId="1" odxf="1" dxf="1">
    <oc r="J120" t="inlineStr">
      <is>
        <t>в 289 р.б.</t>
      </is>
    </oc>
    <nc r="J120">
      <f>SUM(H120/G120*100)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96" sId="1" odxf="1" dxf="1">
    <oc r="J122" t="inlineStr">
      <is>
        <t>в 3,8 р.б.</t>
      </is>
    </oc>
    <nc r="J122">
      <f>SUM(H122/G122*100)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97" sId="1" odxf="1" dxf="1">
    <oc r="J123" t="inlineStr">
      <is>
        <t>в 3,8 р.б.</t>
      </is>
    </oc>
    <nc r="J123">
      <f>SUM(H123/G123*100)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J124" start="0" length="0">
    <dxf>
      <fill>
        <patternFill patternType="none">
          <bgColor indexed="65"/>
        </patternFill>
      </fill>
    </dxf>
  </rfmt>
  <rcc rId="4798" sId="1" odxf="1" dxf="1">
    <oc r="J125" t="inlineStr">
      <is>
        <t>в 243 р.б.</t>
      </is>
    </oc>
    <nc r="J125">
      <f>SUM(H125/G125*100)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J126" start="0" length="0">
    <dxf>
      <fill>
        <patternFill patternType="none">
          <bgColor indexed="65"/>
        </patternFill>
      </fill>
    </dxf>
  </rfmt>
  <rcc rId="4799" sId="1" odxf="1" dxf="1">
    <oc r="J127" t="inlineStr">
      <is>
        <t>в 20,7 р.б.</t>
      </is>
    </oc>
    <nc r="J127">
      <f>SUM(H127/G127*100)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00" sId="1" odxf="1" dxf="1">
    <oc r="J128" t="inlineStr">
      <is>
        <t>в 20,7 р.б.</t>
      </is>
    </oc>
    <nc r="J128">
      <f>SUM(H128/G128*100)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J129" start="0" length="0">
    <dxf>
      <fill>
        <patternFill patternType="none">
          <bgColor indexed="65"/>
        </patternFill>
      </fill>
    </dxf>
  </rfmt>
  <rfmt sheetId="1" sqref="J130" start="0" length="0">
    <dxf>
      <fill>
        <patternFill patternType="none">
          <bgColor indexed="65"/>
        </patternFill>
      </fill>
    </dxf>
  </rfmt>
  <rfmt sheetId="1" sqref="J131" start="0" length="0">
    <dxf>
      <fill>
        <patternFill patternType="none">
          <bgColor indexed="65"/>
        </patternFill>
      </fill>
    </dxf>
  </rfmt>
  <rfmt sheetId="1" sqref="J132" start="0" length="0">
    <dxf>
      <fill>
        <patternFill patternType="none">
          <bgColor indexed="65"/>
        </patternFill>
      </fill>
    </dxf>
  </rfmt>
  <rcc rId="4801" sId="1" odxf="1" dxf="1" numFmtId="4">
    <oc r="J133">
      <v>100</v>
    </oc>
    <nc r="J133">
      <f>SUM(H133/G133*100)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J134" start="0" length="0">
    <dxf>
      <fill>
        <patternFill patternType="none">
          <bgColor indexed="65"/>
        </patternFill>
      </fill>
      <alignment wrapText="1" readingOrder="0"/>
    </dxf>
  </rfmt>
  <rfmt sheetId="1" sqref="J135" start="0" length="0">
    <dxf>
      <fill>
        <patternFill patternType="none">
          <bgColor indexed="65"/>
        </patternFill>
      </fill>
    </dxf>
  </rfmt>
  <rfmt sheetId="1" sqref="J136" start="0" length="0">
    <dxf>
      <fill>
        <patternFill patternType="none">
          <bgColor indexed="65"/>
        </patternFill>
      </fill>
    </dxf>
  </rfmt>
  <rfmt sheetId="1" sqref="J137" start="0" length="0">
    <dxf>
      <font>
        <i val="0"/>
        <sz val="14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fmt sheetId="1" sqref="J138" start="0" length="0">
    <dxf>
      <fill>
        <patternFill patternType="none">
          <bgColor indexed="65"/>
        </patternFill>
      </fill>
    </dxf>
  </rfmt>
  <rfmt sheetId="1" sqref="J139" start="0" length="0">
    <dxf>
      <fill>
        <patternFill patternType="none">
          <bgColor indexed="65"/>
        </patternFill>
      </fill>
    </dxf>
  </rfmt>
  <rfmt sheetId="1" sqref="J140" start="0" length="0">
    <dxf>
      <fill>
        <patternFill patternType="none">
          <bgColor indexed="65"/>
        </patternFill>
      </fill>
    </dxf>
  </rfmt>
  <rfmt sheetId="1" sqref="J141" start="0" length="0">
    <dxf>
      <fill>
        <patternFill patternType="none">
          <bgColor indexed="65"/>
        </patternFill>
      </fill>
    </dxf>
  </rfmt>
  <rfmt sheetId="1" sqref="J142" start="0" length="0">
    <dxf>
      <fill>
        <patternFill patternType="none">
          <bgColor indexed="65"/>
        </patternFill>
      </fill>
    </dxf>
  </rfmt>
  <rcc rId="4802" sId="1">
    <oc r="J142">
      <v>100</v>
    </oc>
    <nc r="J142"/>
  </rcc>
  <rcc rId="4803" sId="1">
    <oc r="I130">
      <f>SUM(H130-G130)</f>
    </oc>
    <nc r="I130"/>
  </rcc>
  <rcc rId="4804" sId="1">
    <oc r="I131">
      <f>SUM(H131-G131)</f>
    </oc>
    <nc r="I131"/>
  </rcc>
  <rcc rId="4805" sId="1">
    <oc r="J130">
      <v>100</v>
    </oc>
    <nc r="J130"/>
  </rcc>
  <rcc rId="4806" sId="1">
    <oc r="J131">
      <v>100</v>
    </oc>
    <nc r="J131"/>
  </rcc>
  <rfmt sheetId="1" sqref="J127:J128">
    <dxf>
      <numFmt numFmtId="2" formatCode="0.00"/>
    </dxf>
  </rfmt>
  <rfmt sheetId="1" sqref="J127:J128">
    <dxf>
      <numFmt numFmtId="164" formatCode="0.000"/>
    </dxf>
  </rfmt>
  <rfmt sheetId="1" sqref="J127:J128">
    <dxf>
      <numFmt numFmtId="2" formatCode="0.00"/>
    </dxf>
  </rfmt>
  <rcc rId="4807" sId="1">
    <oc r="J108" t="inlineStr">
      <is>
        <t>в 2,3 р.б.</t>
      </is>
    </oc>
    <nc r="J108" t="inlineStr">
      <is>
        <t>у 5,2 р.б</t>
      </is>
    </nc>
  </rcc>
  <rcv guid="{68CBFC64-03A4-4F74-B34E-EE1DB915A668}" action="delete"/>
  <rdn rId="0" localSheetId="1" customView="1" name="Z_68CBFC64_03A4_4F74_B34E_EE1DB915A668_.wvu.FilterData" hidden="1" oldHidden="1">
    <formula>общее!$A$6:$J$313</formula>
    <oldFormula>общее!$A$6:$J$313</oldFormula>
  </rdn>
  <rcv guid="{68CBFC64-03A4-4F74-B34E-EE1DB915A668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2112.xml><?xml version="1.0" encoding="utf-8"?>
<revisions xmlns="http://schemas.openxmlformats.org/spreadsheetml/2006/main" xmlns:r="http://schemas.openxmlformats.org/officeDocument/2006/relationships">
  <rfmt sheetId="1" sqref="C318:F320">
    <dxf>
      <fill>
        <patternFill patternType="solid">
          <bgColor rgb="FFFFFF00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2113.xml><?xml version="1.0" encoding="utf-8"?>
<revisions xmlns="http://schemas.openxmlformats.org/spreadsheetml/2006/main" xmlns:r="http://schemas.openxmlformats.org/officeDocument/2006/relationships">
  <rcc rId="3748" sId="1" odxf="1" dxf="1" numFmtId="4">
    <oc r="D222">
      <v>583.33500000000004</v>
    </oc>
    <nc r="D222">
      <v>1400</v>
    </nc>
    <ndxf>
      <fill>
        <patternFill patternType="none">
          <bgColor indexed="65"/>
        </patternFill>
      </fill>
      <alignment horizontal="right" readingOrder="0"/>
    </ndxf>
  </rcc>
  <rcc rId="3749" sId="1" numFmtId="4">
    <nc r="D224">
      <v>94.297389999999993</v>
    </nc>
  </rcc>
  <rfmt sheetId="1" sqref="D224">
    <dxf>
      <fill>
        <patternFill patternType="none">
          <bgColor auto="1"/>
        </patternFill>
      </fill>
    </dxf>
  </rfmt>
  <rcc rId="3750" sId="1">
    <oc r="D207">
      <f>+D209+D212+D213+D214+D215+D216+D222+D224+D210+D221+D217</f>
    </oc>
    <nc r="D207">
      <f>D208+D214+D215+D216+D219+D224</f>
    </nc>
  </rcc>
  <rcv guid="{3824CD03-2F75-4531-8348-997F8B6518CE}" action="delete"/>
  <rdn rId="0" localSheetId="1" customView="1" name="Z_3824CD03_2F75_4531_8348_997F8B6518CE_.wvu.FilterData" hidden="1" oldHidden="1">
    <formula>общее!$A$6:$J$303</formula>
    <oldFormula>общее!$A$6:$J$303</oldFormula>
  </rdn>
  <rcv guid="{3824CD03-2F75-4531-8348-997F8B6518CE}" action="add"/>
</revisions>
</file>

<file path=xl/revisions/revisionLog121131.xml><?xml version="1.0" encoding="utf-8"?>
<revisions xmlns="http://schemas.openxmlformats.org/spreadsheetml/2006/main" xmlns:r="http://schemas.openxmlformats.org/officeDocument/2006/relationships">
  <rcc rId="3712" sId="1">
    <oc r="H248">
      <f>5203.52+172.193</f>
    </oc>
    <nc r="H248">
      <f>69887.146</f>
    </nc>
  </rcc>
  <rfmt sheetId="1" sqref="H248">
    <dxf>
      <fill>
        <patternFill>
          <bgColor theme="0"/>
        </patternFill>
      </fill>
    </dxf>
  </rfmt>
  <rfmt sheetId="1" sqref="H247">
    <dxf>
      <fill>
        <patternFill>
          <bgColor theme="0"/>
        </patternFill>
      </fill>
    </dxf>
  </rfmt>
  <rfmt sheetId="1" sqref="D244">
    <dxf>
      <fill>
        <patternFill>
          <bgColor theme="0"/>
        </patternFill>
      </fill>
    </dxf>
  </rfmt>
  <rfmt sheetId="1" sqref="H244:H245">
    <dxf>
      <fill>
        <patternFill>
          <bgColor theme="0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общее!$A$6:$J$303</formula>
    <oldFormula>общее!$A$6:$J$303</oldFormula>
  </rdn>
  <rcv guid="{06B33669-D909-4CD8-806F-33C009B9DF0A}" action="add"/>
</revisions>
</file>

<file path=xl/revisions/revisionLog12113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2113111.xml><?xml version="1.0" encoding="utf-8"?>
<revisions xmlns="http://schemas.openxmlformats.org/spreadsheetml/2006/main" xmlns:r="http://schemas.openxmlformats.org/officeDocument/2006/relationships">
  <rcc rId="1808" sId="1" numFmtId="4">
    <oc r="C142">
      <v>7952.7449999999999</v>
    </oc>
    <nc r="C142">
      <f>7952.745+1296</f>
    </nc>
  </rcc>
  <rfmt sheetId="1" sqref="C138:C177">
    <dxf>
      <fill>
        <patternFill patternType="none">
          <bgColor auto="1"/>
        </patternFill>
      </fill>
    </dxf>
  </rfmt>
  <rcc rId="1809" sId="1" numFmtId="4">
    <oc r="C158">
      <v>724.45699999999999</v>
    </oc>
    <nc r="C158">
      <v>724.45600000000002</v>
    </nc>
  </rcc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211312.xml><?xml version="1.0" encoding="utf-8"?>
<revisions xmlns="http://schemas.openxmlformats.org/spreadsheetml/2006/main" xmlns:r="http://schemas.openxmlformats.org/officeDocument/2006/relationships">
  <rfmt sheetId="1" sqref="G256">
    <dxf>
      <fill>
        <patternFill>
          <bgColor theme="0"/>
        </patternFill>
      </fill>
    </dxf>
  </rfmt>
  <rcc rId="3682" sId="1" numFmtId="4">
    <oc r="C259">
      <v>4258.5474100000001</v>
    </oc>
    <nc r="C259">
      <v>4258.5469999999996</v>
    </nc>
  </rcc>
  <rcv guid="{06B33669-D909-4CD8-806F-33C009B9DF0A}" action="delete"/>
  <rdn rId="0" localSheetId="1" customView="1" name="Z_06B33669_D909_4CD8_806F_33C009B9DF0A_.wvu.FilterData" hidden="1" oldHidden="1">
    <formula>общее!$A$6:$J$303</formula>
    <oldFormula>общее!$A$6:$J$303</oldFormula>
  </rdn>
  <rcv guid="{06B33669-D909-4CD8-806F-33C009B9DF0A}" action="add"/>
</revisions>
</file>

<file path=xl/revisions/revisionLog12113121.xml><?xml version="1.0" encoding="utf-8"?>
<revisions xmlns="http://schemas.openxmlformats.org/spreadsheetml/2006/main" xmlns:r="http://schemas.openxmlformats.org/officeDocument/2006/relationships">
  <rfmt sheetId="1" sqref="A271:J271">
    <dxf>
      <fill>
        <patternFill patternType="none">
          <bgColor auto="1"/>
        </patternFill>
      </fill>
    </dxf>
  </rfmt>
  <rcc rId="3522" sId="1" numFmtId="4">
    <oc r="C270">
      <v>424.61799999999999</v>
    </oc>
    <nc r="C270">
      <v>922.74300000000005</v>
    </nc>
  </rcc>
  <rfmt sheetId="1" sqref="C270">
    <dxf>
      <fill>
        <patternFill patternType="none">
          <bgColor auto="1"/>
        </patternFill>
      </fill>
    </dxf>
  </rfmt>
  <rrc rId="3523" sId="1" ref="A272:XFD272" action="insertRow"/>
  <rcc rId="3524" sId="1">
    <nc r="A272" t="inlineStr">
      <is>
        <t>8720</t>
      </is>
    </nc>
  </rcc>
  <rfmt sheetId="1" sqref="A272" start="0" length="2147483647">
    <dxf>
      <font>
        <b val="0"/>
      </font>
    </dxf>
  </rfmt>
  <rcc rId="3525" sId="1" numFmtId="4">
    <nc r="C272">
      <v>699.97400000000005</v>
    </nc>
  </rcc>
  <rfmt sheetId="1" sqref="C272" start="0" length="2147483647">
    <dxf>
      <font>
        <b val="0"/>
      </font>
    </dxf>
  </rfmt>
  <rrc rId="3526" sId="1" ref="A273:XFD273" action="insertRow"/>
  <rcc rId="3527" sId="1">
    <nc r="A273" t="inlineStr">
      <is>
        <t>8740</t>
      </is>
    </nc>
  </rcc>
  <rcc rId="3528" sId="1" numFmtId="4">
    <nc r="C273">
      <v>16138.312</v>
    </nc>
  </rcc>
  <rcc rId="3529" sId="1" numFmtId="4">
    <nc r="C275">
      <v>7447.0829999999996</v>
    </nc>
  </rcc>
  <rcv guid="{CFD58EC5-F475-4F0C-8822-861C497EA100}" action="delete"/>
  <rdn rId="0" localSheetId="1" customView="1" name="Z_CFD58EC5_F475_4F0C_8822_861C497EA100_.wvu.PrintArea" hidden="1" oldHidden="1">
    <formula>общее!$A$1:$J$303</formula>
    <oldFormula>общее!$A$1:$J$303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общее!$231:$234,общее!$236:$241</formula>
    <oldFormula>общее!$231:$234,общее!$236:$241</oldFormula>
  </rdn>
  <rdn rId="0" localSheetId="1" customView="1" name="Z_CFD58EC5_F475_4F0C_8822_861C497EA100_.wvu.FilterData" hidden="1" oldHidden="1">
    <formula>общее!$A$6:$J$303</formula>
    <oldFormula>общее!$A$6:$J$303</oldFormula>
  </rdn>
  <rcv guid="{CFD58EC5-F475-4F0C-8822-861C497EA100}" action="add"/>
</revisions>
</file>

<file path=xl/revisions/revisionLog1212.xml><?xml version="1.0" encoding="utf-8"?>
<revisions xmlns="http://schemas.openxmlformats.org/spreadsheetml/2006/main" xmlns:r="http://schemas.openxmlformats.org/officeDocument/2006/relationships">
  <rcc rId="1656" sId="1">
    <oc r="G64">
      <f>G66+G68</f>
    </oc>
    <nc r="G64">
      <f>G68</f>
    </nc>
  </rcc>
  <rcc rId="1657" sId="1">
    <oc r="H64">
      <f>H66+H68</f>
    </oc>
    <nc r="H64">
      <f>H68</f>
    </nc>
  </rcc>
  <rrc rId="1658" sId="1" ref="A66:XFD66" action="deleteRow">
    <undo index="2" exp="area" ref3D="1" dr="$A$227:$XFD$232" dn="Z_CFD58EC5_F475_4F0C_8822_861C497EA100_.wvu.Rows" sId="1"/>
    <undo index="1" exp="area" ref3D="1" dr="$A$222:$XFD$225" dn="Z_CFD58EC5_F475_4F0C_8822_861C497EA100_.wvu.Rows" sId="1"/>
    <undo index="2" exp="area" ref3D="1" dr="$A$92:$XFD$104" dn="Z_CFB0A04F_563D_4D2B_BCD3_ACFCDC70E584_.wvu.Rows" sId="1"/>
    <undo index="1" exp="area" ref3D="1" dr="$A$7:$XFD$90" dn="Z_CFB0A04F_563D_4D2B_BCD3_ACFCDC70E584_.wvu.Rows" sId="1"/>
    <rfmt sheetId="1" xfDxf="1" sqref="A66:XFD66" start="0" length="0">
      <dxf>
        <font>
          <sz val="14"/>
        </font>
        <fill>
          <patternFill patternType="solid">
            <bgColor theme="0"/>
          </patternFill>
        </fill>
      </dxf>
    </rfmt>
    <rcc rId="0" sId="1" dxf="1">
      <nc r="A66">
        <v>24061600</v>
      </nc>
      <ndxf>
        <font>
          <sz val="14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Інші надходження до фондів охорони навколишнього природного середовища</t>
        </is>
      </nc>
      <ndxf>
        <font>
          <sz val="14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6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6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6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b/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95A7493F-2B11-406A-BB91-458FD9DC3BAE}" action="delete"/>
  <rdn rId="0" localSheetId="1" customView="1" name="Z_95A7493F_2B11_406A_BB91_458FD9DC3BAE_.wvu.PrintArea" hidden="1" oldHidden="1">
    <formula>общее!$A$2:$J$278</formula>
    <oldFormula>общее!$A$2:$J$278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общее!$A$6:$J$291</formula>
    <oldFormula>общее!$A$6:$J$291</oldFormula>
  </rdn>
  <rcv guid="{95A7493F-2B11-406A-BB91-458FD9DC3BAE}" action="add"/>
</revisions>
</file>

<file path=xl/revisions/revisionLog1213.xml><?xml version="1.0" encoding="utf-8"?>
<revisions xmlns="http://schemas.openxmlformats.org/spreadsheetml/2006/main" xmlns:r="http://schemas.openxmlformats.org/officeDocument/2006/relationships">
  <rfmt sheetId="1" sqref="D44">
    <dxf>
      <fill>
        <patternFill>
          <bgColor rgb="FFFFFF00"/>
        </patternFill>
      </fill>
    </dxf>
  </rfmt>
  <rfmt sheetId="1" sqref="D53">
    <dxf>
      <fill>
        <patternFill>
          <bgColor rgb="FFFFFF00"/>
        </patternFill>
      </fill>
    </dxf>
  </rfmt>
  <rfmt sheetId="1" sqref="D54">
    <dxf>
      <fill>
        <patternFill>
          <bgColor rgb="FFFFFF00"/>
        </patternFill>
      </fill>
    </dxf>
  </rfmt>
  <rcc rId="1583" sId="1" numFmtId="4">
    <oc r="D57">
      <v>42.2</v>
    </oc>
    <nc r="D57">
      <v>41.2</v>
    </nc>
  </rcc>
  <rfmt sheetId="1" sqref="D53:D54">
    <dxf>
      <fill>
        <patternFill patternType="none">
          <bgColor auto="1"/>
        </patternFill>
      </fill>
    </dxf>
  </rfmt>
  <rfmt sheetId="1" sqref="D44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общее!$A$6:$J$347</oldFormula>
  </rdn>
  <rcv guid="{95A7493F-2B11-406A-BB91-458FD9DC3BAE}" action="add"/>
</revisions>
</file>

<file path=xl/revisions/revisionLog1214.xml><?xml version="1.0" encoding="utf-8"?>
<revisions xmlns="http://schemas.openxmlformats.org/spreadsheetml/2006/main" xmlns:r="http://schemas.openxmlformats.org/officeDocument/2006/relationships">
  <rcc rId="1052" sId="1">
    <oc r="C287">
      <f>SUM(C288+C290+C293)</f>
    </oc>
    <nc r="C287">
      <f>SUM(C293)</f>
    </nc>
  </rcc>
  <rcc rId="1053" sId="1">
    <oc r="D287">
      <f>SUM(D288+D290+D293)</f>
    </oc>
    <nc r="D287">
      <f>SUM(D293)</f>
    </nc>
  </rcc>
  <rfmt sheetId="1" sqref="E287" start="0" length="0">
    <dxf>
      <alignment wrapText="0" readingOrder="0"/>
    </dxf>
  </rfmt>
  <rcc rId="1054" sId="1" odxf="1" dxf="1">
    <oc r="E287">
      <f>SUM(D287-C287)</f>
    </oc>
    <nc r="E287">
      <f>SUM(D287-C287)</f>
    </nc>
    <ndxf>
      <font>
        <b val="0"/>
        <sz val="14"/>
        <name val="Times New Roman"/>
        <scheme val="none"/>
      </font>
      <alignment wrapText="1" readingOrder="0"/>
    </ndxf>
  </rcc>
  <rfmt sheetId="1" sqref="E287" start="0" length="2147483647">
    <dxf>
      <font>
        <b/>
      </font>
    </dxf>
  </rfmt>
  <rfmt sheetId="1" sqref="F280" start="0" length="2147483647">
    <dxf>
      <font>
        <b/>
      </font>
    </dxf>
  </rfmt>
  <rrc rId="1055" sId="1" ref="A288:XFD288" action="deleteRow">
    <rfmt sheetId="1" xfDxf="1" sqref="A288:XFD288" start="0" length="0">
      <dxf>
        <font>
          <sz val="11"/>
        </font>
      </dxf>
    </rfmt>
    <rcc rId="0" sId="1" dxf="1">
      <nc r="A288" t="inlineStr">
        <is>
          <t>8720</t>
        </is>
      </nc>
      <ndxf>
        <font>
          <sz val="14"/>
          <name val="Times New Roman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288" t="inlineStr">
        <is>
          <t>Заходи із запобігання та ліквідації наслідків у будівлі установ, закладів, організацій комунальної власності за рахунок коштів резервного фонду місцевого бюджету</t>
        </is>
      </nc>
      <ndxf>
        <font>
          <sz val="14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88" start="0" length="0">
      <dxf>
        <font>
          <sz val="14"/>
          <name val="Times New Roman"/>
          <scheme val="none"/>
        </font>
        <numFmt numFmtId="167" formatCode="#,##0.0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88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88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8" start="0" length="0">
      <dxf>
        <font>
          <b/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8" start="0" length="0">
      <dxf>
        <font>
          <b/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88" start="0" length="0">
      <dxf>
        <font>
          <b/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8" start="0" length="0">
      <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6" sId="1" ref="A288:XFD288" action="deleteRow">
    <rfmt sheetId="1" xfDxf="1" sqref="A288:XFD288" start="0" length="0">
      <dxf>
        <font>
          <sz val="11"/>
        </font>
      </dxf>
    </rfmt>
    <rcc rId="0" sId="1" dxf="1">
      <nc r="A288" t="inlineStr">
        <is>
          <t>8724</t>
        </is>
      </nc>
      <ndxf>
        <font>
          <sz val="14"/>
          <name val="Times New Roman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288" t="inlineStr">
        <is>
          <t xml:space="preserve">  Заходи із запобігання та ліквідації наслідків надзвичайної ситуації у будівлі закладу освіти за рахунок коштів резервного фонду місцевого бюджету</t>
        </is>
      </nc>
      <ndxf>
        <font>
          <sz val="14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88" start="0" length="0">
      <dxf>
        <font>
          <sz val="14"/>
          <name val="Times New Roman"/>
          <scheme val="none"/>
        </font>
        <numFmt numFmtId="167" formatCode="#,##0.00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88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88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8" start="0" length="0">
      <dxf>
        <font>
          <b/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8" start="0" length="0">
      <dxf>
        <font>
          <b/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88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8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7" sId="1" ref="A288:XFD288" action="deleteRow">
    <rfmt sheetId="1" xfDxf="1" sqref="A288:XFD288" start="0" length="0">
      <dxf>
        <font>
          <sz val="11"/>
        </font>
      </dxf>
    </rfmt>
    <rcc rId="0" sId="1" dxf="1">
      <nc r="A288" t="inlineStr">
        <is>
          <t>8740</t>
        </is>
      </nc>
      <ndxf>
        <font>
          <sz val="14"/>
          <name val="Times New Roman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288" t="inlineStr">
        <is>
          <t>Заходи із запобігання та ліквідації наслідків надзвичайних ситуацій у житлово-комунальному господарстві за рахунок коштів резервного фонду місцевого бюджету</t>
        </is>
      </nc>
      <ndxf>
        <font>
          <sz val="14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88" start="0" length="0">
      <dxf>
        <font>
          <sz val="14"/>
          <name val="Times New Roman"/>
          <scheme val="none"/>
        </font>
        <numFmt numFmtId="167" formatCode="#,##0.0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88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88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88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8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8" sId="1" ref="A288:XFD288" action="deleteRow">
    <rfmt sheetId="1" xfDxf="1" sqref="A288:XFD288" start="0" length="0">
      <dxf>
        <font>
          <sz val="11"/>
        </font>
      </dxf>
    </rfmt>
    <rcc rId="0" sId="1" dxf="1">
      <nc r="A288" t="inlineStr">
        <is>
          <t>8741</t>
        </is>
      </nc>
      <ndxf>
        <font>
          <sz val="14"/>
          <name val="Times New Roman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288" t="inlineStr">
        <is>
      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      </is>
      </nc>
      <ndxf>
        <font>
          <sz val="14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88" start="0" length="0">
      <dxf>
        <font>
          <sz val="14"/>
          <name val="Times New Roman"/>
          <scheme val="none"/>
        </font>
        <numFmt numFmtId="167" formatCode="#,##0.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88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88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8" start="0" length="0">
      <dxf>
        <font>
          <b/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8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88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8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9" sId="1" ref="A288:XFD288" action="deleteRow">
    <rfmt sheetId="1" xfDxf="1" sqref="A288:XFD288" start="0" length="0">
      <dxf>
        <font>
          <sz val="11"/>
        </font>
      </dxf>
    </rfmt>
    <rcc rId="0" sId="1" dxf="1">
      <nc r="A288" t="inlineStr">
        <is>
          <t>8742</t>
        </is>
      </nc>
      <ndxf>
        <font>
          <sz val="14"/>
          <name val="Times New Roman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288" t="inlineStr">
        <is>
      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      </is>
      </nc>
      <ndxf>
        <font>
          <sz val="14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8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88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88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88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8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CFD58EC5-F475-4F0C-8822-861C497EA100}" action="delete"/>
  <rdn rId="0" localSheetId="1" customView="1" name="Z_CFD58EC5_F475_4F0C_8822_861C497EA100_.wvu.PrintArea" hidden="1" oldHidden="1">
    <formula>общее!$A$1:$J$317</formula>
    <oldFormula>общее!$A$1:$J$317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общее!$A$6:$J$317</formula>
    <oldFormula>общее!$A$6:$J$317</oldFormula>
  </rdn>
  <rcv guid="{CFD58EC5-F475-4F0C-8822-861C497EA100}" action="add"/>
</revisions>
</file>

<file path=xl/revisions/revisionLog1215.xml><?xml version="1.0" encoding="utf-8"?>
<revisions xmlns="http://schemas.openxmlformats.org/spreadsheetml/2006/main" xmlns:r="http://schemas.openxmlformats.org/officeDocument/2006/relationships">
  <rfmt sheetId="1" sqref="J71:J73" start="0" length="2147483647">
    <dxf>
      <font>
        <b val="0"/>
      </font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2151.xml><?xml version="1.0" encoding="utf-8"?>
<revisions xmlns="http://schemas.openxmlformats.org/spreadsheetml/2006/main" xmlns:r="http://schemas.openxmlformats.org/officeDocument/2006/relationships">
  <rfmt sheetId="1" sqref="G179">
    <dxf>
      <fill>
        <patternFill patternType="none">
          <bgColor auto="1"/>
        </patternFill>
      </fill>
    </dxf>
  </rfmt>
  <rcc rId="1837" sId="1" numFmtId="4">
    <oc r="G180">
      <v>154.61600000000001</v>
    </oc>
    <nc r="G180">
      <v>171.82</v>
    </nc>
  </rcc>
  <rcc rId="1838" sId="1" numFmtId="4">
    <oc r="G182">
      <v>48.01</v>
    </oc>
    <nc r="G182">
      <v>50.012999999999998</v>
    </nc>
  </rcc>
  <rcv guid="{D0621073-25BE-47D7-AC33-51146458D41C}" action="delete"/>
  <rdn rId="0" localSheetId="1" customView="1" name="Z_D0621073_25BE_47D7_AC33_51146458D41C_.wvu.FilterData" hidden="1" oldHidden="1">
    <formula>общее!$A$6:$J$291</formula>
    <oldFormula>общее!$A$6:$J$291</oldFormula>
  </rdn>
  <rcv guid="{D0621073-25BE-47D7-AC33-51146458D41C}" action="add"/>
</revisions>
</file>

<file path=xl/revisions/revisionLog12152.xml><?xml version="1.0" encoding="utf-8"?>
<revisions xmlns="http://schemas.openxmlformats.org/spreadsheetml/2006/main" xmlns:r="http://schemas.openxmlformats.org/officeDocument/2006/relationships">
  <rfmt sheetId="1" sqref="K90" start="0" length="0">
    <dxf>
      <font>
        <i/>
        <sz val="11"/>
      </font>
    </dxf>
  </rfmt>
  <rfmt sheetId="1" sqref="K91" start="0" length="0">
    <dxf>
      <font>
        <i/>
        <sz val="11"/>
      </font>
    </dxf>
  </rfmt>
  <rcv guid="{68CBFC64-03A4-4F74-B34E-EE1DB915A668}" action="delete"/>
  <rdn rId="0" localSheetId="1" customView="1" name="Z_68CBFC64_03A4_4F74_B34E_EE1DB915A668_.wvu.FilterData" hidden="1" oldHidden="1">
    <formula>общее!$A$6:$J$291</formula>
    <oldFormula>общее!$A$6:$J$291</oldFormula>
  </rdn>
  <rcv guid="{68CBFC64-03A4-4F74-B34E-EE1DB915A668}" action="add"/>
</revisions>
</file>

<file path=xl/revisions/revisionLog1216.xml><?xml version="1.0" encoding="utf-8"?>
<revisions xmlns="http://schemas.openxmlformats.org/spreadsheetml/2006/main" xmlns:r="http://schemas.openxmlformats.org/officeDocument/2006/relationships">
  <rfmt sheetId="1" sqref="C11:C14">
    <dxf>
      <fill>
        <patternFill patternType="none">
          <bgColor auto="1"/>
        </patternFill>
      </fill>
    </dxf>
  </rfmt>
  <rfmt sheetId="1" sqref="C8">
    <dxf>
      <fill>
        <patternFill>
          <bgColor rgb="FFFFFF00"/>
        </patternFill>
      </fill>
    </dxf>
  </rfmt>
  <rfmt sheetId="1" sqref="C18">
    <dxf>
      <fill>
        <patternFill>
          <bgColor rgb="FFFFFF00"/>
        </patternFill>
      </fill>
    </dxf>
  </rfmt>
  <rfmt sheetId="1" sqref="C23">
    <dxf>
      <fill>
        <patternFill>
          <bgColor rgb="FFFFFF00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v guid="{68CBFC64-03A4-4F74-B34E-EE1DB915A668}" action="delete"/>
  <rdn rId="0" localSheetId="1" customView="1" name="Z_68CBFC64_03A4_4F74_B34E_EE1DB915A668_.wvu.FilterData" hidden="1" oldHidden="1">
    <formula>общее!$A$6:$J$291</formula>
    <oldFormula>общее!$A$6:$J$291</oldFormula>
  </rdn>
  <rcv guid="{68CBFC64-03A4-4F74-B34E-EE1DB915A668}" action="add"/>
</revisions>
</file>

<file path=xl/revisions/revisionLog12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общее!$A$2:$J$286</formula>
    <oldFormula>общее!$A$2:$J$286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общее!$A$6:$J$299</formula>
    <oldFormula>общее!$A$6:$J$299</oldFormula>
  </rdn>
  <rcv guid="{221AFC77-C97B-4D44-8163-7AA758A08BF9}" action="add"/>
</revisions>
</file>

<file path=xl/revisions/revisionLog122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22111.xml><?xml version="1.0" encoding="utf-8"?>
<revisions xmlns="http://schemas.openxmlformats.org/spreadsheetml/2006/main" xmlns:r="http://schemas.openxmlformats.org/officeDocument/2006/relationships">
  <rcc rId="846" sId="1">
    <oc r="J164">
      <f>SUM(H164/G164*100)</f>
    </oc>
    <nc r="J164" t="inlineStr">
      <is>
        <t>в 35,2 р.б.</t>
      </is>
    </nc>
  </rcc>
  <rcc rId="847" sId="1">
    <oc r="F163">
      <f>SUM(D163/C163*100)</f>
    </oc>
    <nc r="F163" t="inlineStr">
      <is>
        <t>в 10,3 р.б.</t>
      </is>
    </nc>
  </rcc>
  <rcc rId="848" sId="1">
    <oc r="F161">
      <f>SUM(D161/C161*100)</f>
    </oc>
    <nc r="F161" t="inlineStr">
      <is>
        <t>в 10,3 р.б.</t>
      </is>
    </nc>
  </rcc>
  <rcc rId="849" sId="1">
    <oc r="F168">
      <f>SUM(D168/C168*100)</f>
    </oc>
    <nc r="F168" t="inlineStr">
      <is>
        <t>в 2,0 р.б.</t>
      </is>
    </nc>
  </rcc>
  <rcc rId="850" sId="1">
    <oc r="J174">
      <f>SUM(H174/G174*100)</f>
    </oc>
    <nc r="J174" t="inlineStr">
      <is>
        <t>в 87,5 р.б.</t>
      </is>
    </nc>
  </rcc>
  <rcc rId="851" sId="1">
    <oc r="J175">
      <f>SUM(H175/G175*100)</f>
    </oc>
    <nc r="J175" t="inlineStr">
      <is>
        <t>в 124,0 р.б.</t>
      </is>
    </nc>
  </rcc>
  <rcc rId="852" sId="1">
    <oc r="J176">
      <f>SUM(H176/G176*100)</f>
    </oc>
    <nc r="J176" t="inlineStr">
      <is>
        <t>в 5,5 р.б.</t>
      </is>
    </nc>
  </rcc>
  <rcc rId="853" sId="1">
    <oc r="I209">
      <f>SUM(H209-G209)</f>
    </oc>
    <nc r="I209"/>
  </rcc>
  <rcc rId="854" sId="1">
    <oc r="J209">
      <f>SUM(H209/G209*100)</f>
    </oc>
    <nc r="J209"/>
  </rcc>
  <rcc rId="855" sId="1">
    <oc r="J201">
      <f>SUM(H201/G201*100)</f>
    </oc>
    <nc r="J201" t="inlineStr">
      <is>
        <t>в 3,4 р.б.</t>
      </is>
    </nc>
  </rcc>
  <rcc rId="856" sId="1">
    <oc r="J202">
      <f>SUM(H202/G202*100)</f>
    </oc>
    <nc r="J202" t="inlineStr">
      <is>
        <t>в 3,4 р.б.</t>
      </is>
    </nc>
  </rcc>
  <rcc rId="857" sId="1">
    <oc r="J205">
      <f>SUM(H205/G205*100)</f>
    </oc>
    <nc r="J205" t="inlineStr">
      <is>
        <t>в 1,9 р.б.</t>
      </is>
    </nc>
  </rcc>
  <rcc rId="858" sId="1">
    <oc r="J214">
      <f>SUM(H214/G214*100)</f>
    </oc>
    <nc r="J214" t="inlineStr">
      <is>
        <t>в 2,5 р.б.</t>
      </is>
    </nc>
  </rcc>
  <rcc rId="859" sId="1">
    <oc r="J215">
      <f>SUM(H215/G215*100)</f>
    </oc>
    <nc r="J215" t="inlineStr">
      <is>
        <t>в 3,8 р.б.</t>
      </is>
    </nc>
  </rcc>
  <rcc rId="860" sId="1">
    <oc r="J225">
      <f>SUM(H225/G225*100)</f>
    </oc>
    <nc r="J225" t="inlineStr">
      <is>
        <t>в 2871,8 р.б.</t>
      </is>
    </nc>
  </rcc>
  <rcc rId="861" sId="1">
    <oc r="J224">
      <f>SUM(H224/G224*100)</f>
    </oc>
    <nc r="J224" t="inlineStr">
      <is>
        <t>в 2871,8 р.б.</t>
      </is>
    </nc>
  </rcc>
  <rcc rId="862" sId="1">
    <oc r="I229">
      <f>SUM(H229-G229)</f>
    </oc>
    <nc r="I229"/>
  </rcc>
  <rcc rId="863" sId="1">
    <oc r="J229">
      <f>SUM(H229/G229*100)</f>
    </oc>
    <nc r="J229"/>
  </rcc>
  <rcc rId="864" sId="1">
    <oc r="I230">
      <f>SUM(H230-G230)</f>
    </oc>
    <nc r="I230"/>
  </rcc>
  <rcc rId="865" sId="1">
    <oc r="J230">
      <f>SUM(H230/G230*100)</f>
    </oc>
    <nc r="J230"/>
  </rcc>
  <rcc rId="866" sId="1">
    <oc r="I231">
      <f>SUM(H231-G231)</f>
    </oc>
    <nc r="I231"/>
  </rcc>
  <rcc rId="867" sId="1">
    <oc r="J231">
      <f>SUM(H231/G231*100)</f>
    </oc>
    <nc r="J231"/>
  </rcc>
  <rcc rId="868" sId="1">
    <oc r="J223">
      <f>SUM(H223/G223*100)</f>
    </oc>
    <nc r="J223" t="inlineStr">
      <is>
        <t>в 5,9 р.б.</t>
      </is>
    </nc>
  </rcc>
  <rcc rId="869" sId="1">
    <oc r="I234">
      <f>SUM(H234-G234)</f>
    </oc>
    <nc r="I234"/>
  </rcc>
  <rcc rId="870" sId="1">
    <oc r="J234">
      <f>SUM(H234/G234*100)</f>
    </oc>
    <nc r="J234"/>
  </rcc>
  <rcc rId="871" sId="1">
    <oc r="G235">
      <f>G236+G237</f>
    </oc>
    <nc r="G235"/>
  </rcc>
  <rcc rId="872" sId="1">
    <oc r="I235">
      <f>SUM(H235-G235)</f>
    </oc>
    <nc r="I235"/>
  </rcc>
  <rcc rId="873" sId="1">
    <oc r="J235">
      <f>SUM(H235/G235*100)</f>
    </oc>
    <nc r="J235"/>
  </rcc>
  <rcc rId="874" sId="1">
    <oc r="I236">
      <f>SUM(H236-G236)</f>
    </oc>
    <nc r="I236"/>
  </rcc>
  <rcc rId="875" sId="1">
    <oc r="J236">
      <f>SUM(H236/G236*100)</f>
    </oc>
    <nc r="J236"/>
  </rcc>
  <rcc rId="876" sId="1">
    <oc r="I237">
      <f>SUM(H237-G237)</f>
    </oc>
    <nc r="I237"/>
  </rcc>
  <rcc rId="877" sId="1">
    <oc r="J237">
      <f>SUM(H237/G237*100)</f>
    </oc>
    <nc r="J237"/>
  </rcc>
  <rfmt sheetId="1" sqref="I241:J241" start="0" length="2147483647">
    <dxf>
      <font>
        <b/>
      </font>
    </dxf>
  </rfmt>
  <rcc rId="878" sId="1">
    <nc r="J258">
      <f>SUM(H258/G258*100)</f>
    </nc>
  </rcc>
  <rcc rId="879" sId="1">
    <oc r="G260">
      <f>G263</f>
    </oc>
    <nc r="G260"/>
  </rcc>
  <rcc rId="880" sId="1">
    <oc r="H260">
      <f>H263</f>
    </oc>
    <nc r="H260"/>
  </rcc>
  <rcc rId="881" sId="1">
    <oc r="I260">
      <f>SUM(H260-G260)</f>
    </oc>
    <nc r="I260"/>
  </rcc>
  <rcc rId="882" sId="1">
    <oc r="J260">
      <f>SUM(H260/G260*100)</f>
    </oc>
    <nc r="J260"/>
  </rcc>
  <rcc rId="883" sId="1">
    <oc r="G263">
      <f>G264+G265</f>
    </oc>
    <nc r="G263"/>
  </rcc>
  <rcc rId="884" sId="1">
    <oc r="H263">
      <f>H264+H265</f>
    </oc>
    <nc r="H263"/>
  </rcc>
  <rcc rId="885" sId="1">
    <oc r="I263">
      <f>SUM(H263-G263)</f>
    </oc>
    <nc r="I263"/>
  </rcc>
  <rcc rId="886" sId="1">
    <oc r="J263">
      <f>SUM(H263/G263*100)</f>
    </oc>
    <nc r="J263"/>
  </rcc>
  <rcc rId="887" sId="1">
    <oc r="I264">
      <f>SUM(H264-G264)</f>
    </oc>
    <nc r="I264"/>
  </rcc>
  <rcc rId="888" sId="1">
    <oc r="J264">
      <f>SUM(H264/G264*100)</f>
    </oc>
    <nc r="J264"/>
  </rcc>
  <rcc rId="889" sId="1">
    <oc r="I265">
      <f>SUM(H265-G265)</f>
    </oc>
    <nc r="I265"/>
  </rcc>
  <rcc rId="890" sId="1">
    <oc r="J265">
      <f>SUM(H265/G265*100)</f>
    </oc>
    <nc r="J265"/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222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22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23.xml><?xml version="1.0" encoding="utf-8"?>
<revisions xmlns="http://schemas.openxmlformats.org/spreadsheetml/2006/main" xmlns:r="http://schemas.openxmlformats.org/officeDocument/2006/relationships">
  <rfmt sheetId="1" sqref="J46" start="0" length="0">
    <dxf>
      <numFmt numFmtId="168" formatCode="#,##0.0"/>
    </dxf>
  </rfmt>
  <rcc rId="2950" sId="1">
    <oc r="J46" t="inlineStr">
      <is>
        <t>в 4.8 р.б.</t>
      </is>
    </oc>
    <nc r="J46" t="inlineStr">
      <is>
        <t>в 2.9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23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311.xml><?xml version="1.0" encoding="utf-8"?>
<revisions xmlns="http://schemas.openxmlformats.org/spreadsheetml/2006/main" xmlns:r="http://schemas.openxmlformats.org/officeDocument/2006/relationships">
  <rcc rId="923" sId="1" odxf="1" dxf="1">
    <nc r="J283">
      <f>SUM(H283/G283*100)</f>
    </nc>
    <odxf>
      <numFmt numFmtId="165" formatCode="0.0"/>
    </odxf>
    <ndxf>
      <numFmt numFmtId="168" formatCode="#,##0.0"/>
    </ndxf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2312.xml><?xml version="1.0" encoding="utf-8"?>
<revisions xmlns="http://schemas.openxmlformats.org/spreadsheetml/2006/main" xmlns:r="http://schemas.openxmlformats.org/officeDocument/2006/relationships">
  <rcc rId="944" sId="1">
    <oc r="F220">
      <f>SUM(D220/C220*100)</f>
    </oc>
    <nc r="F220" t="inlineStr">
      <is>
        <t>в 2,2 р.б.</t>
      </is>
    </nc>
  </rcc>
  <rcc rId="945" sId="1">
    <oc r="F280">
      <f>SUM(D280/C280*100)</f>
    </oc>
    <nc r="F280" t="inlineStr">
      <is>
        <t>в 9,0 р.б.</t>
      </is>
    </nc>
  </rcc>
  <rfmt sheetId="1" sqref="J276:J278">
    <dxf>
      <fill>
        <patternFill patternType="solid">
          <bgColor rgb="FFFFFF00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232.xml><?xml version="1.0" encoding="utf-8"?>
<revisions xmlns="http://schemas.openxmlformats.org/spreadsheetml/2006/main" xmlns:r="http://schemas.openxmlformats.org/officeDocument/2006/relationships">
  <rcc rId="2612" sId="1" numFmtId="4">
    <oc r="D54">
      <v>21.184000000000001</v>
    </oc>
    <nc r="D54">
      <v>56.945999999999998</v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32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232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232111.xml><?xml version="1.0" encoding="utf-8"?>
<revisions xmlns="http://schemas.openxmlformats.org/spreadsheetml/2006/main" xmlns:r="http://schemas.openxmlformats.org/officeDocument/2006/relationships">
  <rcc rId="1458" sId="1" numFmtId="4">
    <oc r="G68">
      <v>727.89200000000005</v>
    </oc>
    <nc r="G68">
      <v>99.524000000000001</v>
    </nc>
  </rcc>
  <rcc rId="1459" sId="1" numFmtId="4">
    <oc r="H68">
      <v>105.32299999999999</v>
    </oc>
    <nc r="H68">
      <v>12.14</v>
    </nc>
  </rcc>
  <rcc rId="1460" sId="1" numFmtId="4">
    <oc r="H71">
      <v>224.10499999999999</v>
    </oc>
    <nc r="H71">
      <v>51.814</v>
    </nc>
  </rcc>
  <rcc rId="1461" sId="1" numFmtId="4">
    <oc r="G71">
      <v>302.40199999999999</v>
    </oc>
    <nc r="G71">
      <v>53.792999999999999</v>
    </nc>
  </rcc>
  <rrc rId="1462" sId="1" ref="A70:XFD70" action="deleteRow">
    <undo index="2" exp="area" ref3D="1" dr="$A$233:$XFD$238" dn="Z_CFD58EC5_F475_4F0C_8822_861C497EA100_.wvu.Rows" sId="1"/>
    <undo index="1" exp="area" ref3D="1" dr="$A$228:$XFD$231" dn="Z_CFD58EC5_F475_4F0C_8822_861C497EA100_.wvu.Rows" sId="1"/>
    <undo index="2" exp="area" ref3D="1" dr="$A$98:$XFD$110" dn="Z_CFB0A04F_563D_4D2B_BCD3_ACFCDC70E584_.wvu.Rows" sId="1"/>
    <undo index="1" exp="area" ref3D="1" dr="$A$7:$XFD$96" dn="Z_CFB0A04F_563D_4D2B_BCD3_ACFCDC70E584_.wvu.Rows" sId="1"/>
    <rfmt sheetId="1" xfDxf="1" sqref="A70:XFD70" start="0" length="0">
      <dxf>
        <font>
          <sz val="14"/>
        </font>
        <fill>
          <patternFill patternType="solid">
            <bgColor theme="0"/>
          </patternFill>
        </fill>
      </dxf>
    </rfmt>
    <rcc rId="0" sId="1" dxf="1">
      <nc r="A70">
        <v>24110700</v>
      </nc>
      <ndxf>
        <font>
          <sz val="14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0" t="inlineStr">
        <is>
          <t>Плата за гарантії, надані Верховною Радою Автономної Республіки Крим, міськими та обласними радами  </t>
        </is>
      </nc>
      <ndxf>
        <font>
          <sz val="14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0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0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0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0">
        <f>D70/C70*100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70">
        <v>1.6E-2</v>
      </nc>
      <n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0">
        <v>2.4E-2</v>
      </nc>
      <n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0">
        <f>SUM(H70-G70)</f>
      </nc>
      <n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">
        <f>H70/G70*100</f>
      </nc>
      <n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463" sId="1">
    <oc r="G63">
      <f>G64+G70+G71+G72</f>
    </oc>
    <nc r="G63">
      <f>G64+G70</f>
    </nc>
  </rcc>
  <rcc rId="1464" sId="1">
    <oc r="C63">
      <f>C64+C70+C71</f>
    </oc>
    <nc r="C63">
      <f>C64+C70</f>
    </nc>
  </rcc>
  <rrc rId="1465" sId="1" ref="A71:XFD71" action="deleteRow">
    <undo index="3" exp="ref" v="1" dr="H71" r="H63" sId="1"/>
    <undo index="3" exp="ref" v="1" dr="D71" r="D63" sId="1"/>
    <undo index="2" exp="area" ref3D="1" dr="$A$232:$XFD$237" dn="Z_CFD58EC5_F475_4F0C_8822_861C497EA100_.wvu.Rows" sId="1"/>
    <undo index="1" exp="area" ref3D="1" dr="$A$227:$XFD$230" dn="Z_CFD58EC5_F475_4F0C_8822_861C497EA100_.wvu.Rows" sId="1"/>
    <undo index="2" exp="area" ref3D="1" dr="$A$97:$XFD$109" dn="Z_CFB0A04F_563D_4D2B_BCD3_ACFCDC70E584_.wvu.Rows" sId="1"/>
    <undo index="1" exp="area" ref3D="1" dr="$A$7:$XFD$95" dn="Z_CFB0A04F_563D_4D2B_BCD3_ACFCDC70E584_.wvu.Rows" sId="1"/>
    <rfmt sheetId="1" xfDxf="1" sqref="A71:XFD71" start="0" length="0">
      <dxf>
        <font>
          <sz val="14"/>
        </font>
        <fill>
          <patternFill patternType="solid">
            <bgColor theme="0"/>
          </patternFill>
        </fill>
      </dxf>
    </rfmt>
    <rcc rId="0" sId="1" dxf="1">
      <nc r="A71">
        <v>24170000</v>
      </nc>
      <ndxf>
        <font>
          <sz val="14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1" t="inlineStr">
        <is>
          <t xml:space="preserve">Надходження коштів пайової участі у розвитку інфраструктури населеного пункту </t>
        </is>
      </nc>
      <ndxf>
        <font>
          <sz val="14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1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1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1">
        <f>D71/C71*100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71">
        <v>364.99099999999999</v>
      </nc>
      <n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1">
        <f>SUM(H71-G71)</f>
      </nc>
      <n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">
        <f>H71/G71*100</f>
      </nc>
      <n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466" sId="1">
    <oc r="D63">
      <f>D64+D70+#REF!</f>
    </oc>
    <nc r="D63">
      <f>D64+D70</f>
    </nc>
  </rcc>
  <rcc rId="1467" sId="1">
    <oc r="H63">
      <f>H64+H70+H71+H72</f>
    </oc>
    <nc r="H63">
      <f>H64+H70</f>
    </nc>
  </rcc>
  <rcv guid="{221AFC77-C97B-4D44-8163-7AA758A08BF9}" action="delete"/>
  <rdn rId="0" localSheetId="1" customView="1" name="Z_221AFC77_C97B_4D44_8163_7AA758A08BF9_.wvu.PrintArea" hidden="1" oldHidden="1">
    <formula>общее!$A$2:$J$283</formula>
    <oldFormula>общее!$A$2:$J$283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общее!$A$6:$J$296</formula>
    <oldFormula>общее!$A$6:$J$296</oldFormula>
  </rdn>
  <rcv guid="{221AFC77-C97B-4D44-8163-7AA758A08BF9}" action="add"/>
</revisions>
</file>

<file path=xl/revisions/revisionLog12322.xml><?xml version="1.0" encoding="utf-8"?>
<revisions xmlns="http://schemas.openxmlformats.org/spreadsheetml/2006/main" xmlns:r="http://schemas.openxmlformats.org/officeDocument/2006/relationships">
  <rcc rId="2323" sId="1" numFmtId="4">
    <nc r="D261">
      <v>443.46600000000001</v>
    </nc>
  </rcc>
  <rfmt sheetId="1" sqref="D261:J261">
    <dxf>
      <numFmt numFmtId="164" formatCode="0.000"/>
    </dxf>
  </rfmt>
  <rfmt sheetId="1" sqref="C261:D261">
    <dxf>
      <fill>
        <patternFill>
          <bgColor auto="1"/>
        </patternFill>
      </fill>
    </dxf>
  </rfmt>
  <rcc rId="2324" sId="1" odxf="1" dxf="1">
    <nc r="E261">
      <f>SUM(D261-C261)</f>
    </nc>
    <odxf>
      <font>
        <b/>
        <sz val="14"/>
        <name val="Times New Roman"/>
        <scheme val="none"/>
      </font>
      <numFmt numFmtId="164" formatCode="0.000"/>
      <fill>
        <patternFill patternType="none">
          <bgColor indexed="65"/>
        </patternFill>
      </fill>
    </odxf>
    <ndxf>
      <font>
        <b val="0"/>
        <sz val="14"/>
        <name val="Times New Roman"/>
        <scheme val="none"/>
      </font>
      <numFmt numFmtId="167" formatCode="#,##0.000"/>
      <fill>
        <patternFill patternType="solid">
          <bgColor theme="0"/>
        </patternFill>
      </fill>
    </ndxf>
  </rcc>
  <rcc rId="2325" sId="1" odxf="1" dxf="1">
    <nc r="F261">
      <f>SUM(D261/C261*100)</f>
    </nc>
    <odxf>
      <font>
        <b/>
        <sz val="14"/>
        <name val="Times New Roman"/>
        <scheme val="none"/>
      </font>
      <numFmt numFmtId="164" formatCode="0.000"/>
      <fill>
        <patternFill patternType="none">
          <bgColor indexed="65"/>
        </patternFill>
      </fill>
    </odxf>
    <ndxf>
      <font>
        <b val="0"/>
        <sz val="14"/>
        <name val="Times New Roman"/>
        <scheme val="none"/>
      </font>
      <numFmt numFmtId="168" formatCode="#,##0.0"/>
      <fill>
        <patternFill patternType="solid">
          <bgColor theme="0"/>
        </patternFill>
      </fill>
    </ndxf>
  </rcc>
  <rfmt sheetId="1" sqref="C261:J261" start="0" length="2147483647">
    <dxf>
      <font>
        <b val="0"/>
      </font>
    </dxf>
  </rfmt>
  <rfmt sheetId="1" sqref="C261:J261" start="0" length="2147483647">
    <dxf>
      <font>
        <b/>
      </font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24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24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общее!$A$2:$J$286</formula>
    <oldFormula>общее!$A$2:$J$286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общее!$A$6:$J$299</formula>
    <oldFormula>общее!$A$6:$J$299</oldFormula>
  </rdn>
  <rcv guid="{221AFC77-C97B-4D44-8163-7AA758A08BF9}" action="add"/>
</revisions>
</file>

<file path=xl/revisions/revisionLog124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4111.xml><?xml version="1.0" encoding="utf-8"?>
<revisions xmlns="http://schemas.openxmlformats.org/spreadsheetml/2006/main" xmlns:r="http://schemas.openxmlformats.org/officeDocument/2006/relationships">
  <rcc rId="904" sId="1" numFmtId="4">
    <oc r="G298">
      <v>5000</v>
    </oc>
    <nc r="G298"/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241111.xml><?xml version="1.0" encoding="utf-8"?>
<revisions xmlns="http://schemas.openxmlformats.org/spreadsheetml/2006/main" xmlns:r="http://schemas.openxmlformats.org/officeDocument/2006/relationships">
  <rcc rId="936" sId="1">
    <oc r="F228">
      <f>SUM(D228/C228*100)</f>
    </oc>
    <nc r="F228" t="inlineStr">
      <is>
        <t>в 2,0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242.xml><?xml version="1.0" encoding="utf-8"?>
<revisions xmlns="http://schemas.openxmlformats.org/spreadsheetml/2006/main" xmlns:r="http://schemas.openxmlformats.org/officeDocument/2006/relationships">
  <rfmt sheetId="1" sqref="A52:XFD52" start="0" length="2147483647">
    <dxf>
      <font>
        <color theme="1"/>
      </font>
    </dxf>
  </rfmt>
  <rcc rId="1293" sId="1" numFmtId="4">
    <oc r="C78">
      <v>8.5000000000000006E-2</v>
    </oc>
    <nc r="C78">
      <v>8.5999999999999993E-2</v>
    </nc>
  </rcc>
  <rfmt sheetId="1" sqref="A1:XFD83">
    <dxf>
      <fill>
        <patternFill>
          <bgColor theme="0"/>
        </patternFill>
      </fill>
    </dxf>
  </rfmt>
  <rcc rId="1294" sId="1" numFmtId="4">
    <nc r="C86">
      <v>896.7</v>
    </nc>
  </rcc>
  <rcc rId="1295" sId="1" numFmtId="4">
    <oc r="D86">
      <v>3587.3</v>
    </oc>
    <nc r="D86">
      <v>986.8</v>
    </nc>
  </rcc>
  <rfmt sheetId="1" sqref="A86:XFD86">
    <dxf>
      <fill>
        <patternFill>
          <bgColor theme="0"/>
        </patternFill>
      </fill>
    </dxf>
  </rfmt>
  <rcc rId="1296" sId="1">
    <nc r="C85">
      <f>C86</f>
    </nc>
  </rcc>
  <rcc rId="1297" sId="1" numFmtId="4">
    <oc r="C88">
      <v>25000</v>
    </oc>
    <nc r="C88"/>
  </rcc>
  <rcc rId="1298" sId="1" numFmtId="4">
    <oc r="C89">
      <v>24182.720000000001</v>
    </oc>
    <nc r="C89"/>
  </rcc>
  <rcc rId="1299" sId="1" numFmtId="4">
    <oc r="C90">
      <v>9247.4269999999997</v>
    </oc>
    <nc r="C90"/>
  </rcc>
  <rcc rId="1300" sId="1" numFmtId="4">
    <oc r="C91">
      <v>778515.7</v>
    </oc>
    <nc r="C91">
      <v>202166.39999999999</v>
    </nc>
  </rcc>
  <rcc rId="1301" sId="1" numFmtId="4">
    <oc r="D91">
      <v>787661.1</v>
    </oc>
    <nc r="D91">
      <v>165169.5</v>
    </nc>
  </rcc>
  <rrc rId="1302" sId="1" ref="A88:XFD88" action="deleteRow">
    <undo index="0" exp="area" dr="G88:G94" r="G87" sId="1"/>
    <undo index="0" exp="ref" v="1" dr="D88" r="D87" sId="1"/>
    <undo index="0" exp="ref" v="1" dr="C88" r="C87" sId="1"/>
    <undo index="2" exp="area" ref3D="1" dr="$A$251:$XFD$256" dn="Z_CFD58EC5_F475_4F0C_8822_861C497EA100_.wvu.Rows" sId="1"/>
    <undo index="1" exp="area" ref3D="1" dr="$A$246:$XFD$249" dn="Z_CFD58EC5_F475_4F0C_8822_861C497EA100_.wvu.Rows" sId="1"/>
    <undo index="2" exp="area" ref3D="1" dr="$A$116:$XFD$128" dn="Z_CFB0A04F_563D_4D2B_BCD3_ACFCDC70E584_.wvu.Rows" sId="1"/>
    <undo index="1" exp="area" ref3D="1" dr="$A$7:$XFD$114" dn="Z_CFB0A04F_563D_4D2B_BCD3_ACFCDC70E584_.wvu.Rows" sId="1"/>
    <rfmt sheetId="1" xfDxf="1" sqref="A88:XFD88" start="0" length="0">
      <dxf>
        <font>
          <sz val="14"/>
        </font>
      </dxf>
    </rfmt>
    <rcc rId="0" sId="1" dxf="1">
      <nc r="A88">
        <v>41032300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8" t="inlineStr">
        <is>
          <t>Субвенція з державного бюджету місцевим бюджетам на реалізацію інфраструктурних проектів та розвиток об'єктів соціально-культурної сфери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88">
        <f>D88-C88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8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8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3" sId="1" ref="A88:XFD88" action="deleteRow">
    <undo index="0" exp="area" dr="G88:G93" r="G87" sId="1"/>
    <undo index="1" exp="ref" v="1" dr="D88" r="D87" sId="1"/>
    <undo index="1" exp="ref" v="1" dr="C88" r="C87" sId="1"/>
    <undo index="2" exp="area" ref3D="1" dr="$A$250:$XFD$255" dn="Z_CFD58EC5_F475_4F0C_8822_861C497EA100_.wvu.Rows" sId="1"/>
    <undo index="1" exp="area" ref3D="1" dr="$A$245:$XFD$248" dn="Z_CFD58EC5_F475_4F0C_8822_861C497EA100_.wvu.Rows" sId="1"/>
    <undo index="2" exp="area" ref3D="1" dr="$A$115:$XFD$127" dn="Z_CFB0A04F_563D_4D2B_BCD3_ACFCDC70E584_.wvu.Rows" sId="1"/>
    <undo index="1" exp="area" ref3D="1" dr="$A$7:$XFD$113" dn="Z_CFB0A04F_563D_4D2B_BCD3_ACFCDC70E584_.wvu.Rows" sId="1"/>
    <rfmt sheetId="1" xfDxf="1" sqref="A88:XFD88" start="0" length="0">
      <dxf>
        <font>
          <sz val="14"/>
        </font>
      </dxf>
    </rfmt>
    <rcc rId="0" sId="1" dxf="1">
      <nc r="A88">
        <v>41032500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8" t="inlineStr">
        <is>
          <t>Субвенція з державного бюджету місцевим бюджетам на розвиток комунальної інфраструктури, у тому числі на придбання комунальної техніки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88">
        <f>D88-C88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8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8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4" sId="1" ref="A88:XFD88" action="deleteRow">
    <undo index="0" exp="area" dr="G88:G92" r="G87" sId="1"/>
    <undo index="3" exp="ref" v="1" dr="D88" r="D87" sId="1"/>
    <undo index="3" exp="ref" v="1" dr="C88" r="C87" sId="1"/>
    <undo index="2" exp="area" ref3D="1" dr="$A$249:$XFD$254" dn="Z_CFD58EC5_F475_4F0C_8822_861C497EA100_.wvu.Rows" sId="1"/>
    <undo index="1" exp="area" ref3D="1" dr="$A$244:$XFD$247" dn="Z_CFD58EC5_F475_4F0C_8822_861C497EA100_.wvu.Rows" sId="1"/>
    <undo index="2" exp="area" ref3D="1" dr="$A$114:$XFD$126" dn="Z_CFB0A04F_563D_4D2B_BCD3_ACFCDC70E584_.wvu.Rows" sId="1"/>
    <undo index="1" exp="area" ref3D="1" dr="$A$7:$XFD$112" dn="Z_CFB0A04F_563D_4D2B_BCD3_ACFCDC70E584_.wvu.Rows" sId="1"/>
    <rfmt sheetId="1" xfDxf="1" sqref="A88:XFD88" start="0" length="0">
      <dxf>
        <font>
          <sz val="14"/>
        </font>
      </dxf>
    </rfmt>
    <rcc rId="0" sId="1" dxf="1">
      <nc r="A88">
        <v>41032700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8" t="inlineStr">
        <is>
          <t>Субвенція з державного бюджету місцевим бюджетам на реалізацію програми "Спроможна школа для кращих результатів"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88">
        <f>D88-C88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8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8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305" sId="1">
    <oc r="C87">
      <f>#REF!+#REF!+#REF!+C88+C89+C90+C91</f>
    </oc>
    <nc r="C87">
      <f>C88</f>
    </nc>
  </rcc>
  <rcc rId="1306" sId="1">
    <oc r="D87">
      <f>#REF!+#REF!+#REF!+D88+D89+D90+D91</f>
    </oc>
    <nc r="D87">
      <f>D88</f>
    </nc>
  </rcc>
  <rrc rId="1307" sId="1" ref="A89:XFD89" action="deleteRow">
    <undo index="2" exp="area" ref3D="1" dr="$A$248:$XFD$253" dn="Z_CFD58EC5_F475_4F0C_8822_861C497EA100_.wvu.Rows" sId="1"/>
    <undo index="1" exp="area" ref3D="1" dr="$A$243:$XFD$246" dn="Z_CFD58EC5_F475_4F0C_8822_861C497EA100_.wvu.Rows" sId="1"/>
    <undo index="2" exp="area" ref3D="1" dr="$A$113:$XFD$125" dn="Z_CFB0A04F_563D_4D2B_BCD3_ACFCDC70E584_.wvu.Rows" sId="1"/>
    <undo index="1" exp="area" ref3D="1" dr="$A$7:$XFD$111" dn="Z_CFB0A04F_563D_4D2B_BCD3_ACFCDC70E584_.wvu.Rows" sId="1"/>
    <rfmt sheetId="1" xfDxf="1" sqref="A89:XFD89" start="0" length="0">
      <dxf>
        <font>
          <sz val="14"/>
        </font>
      </dxf>
    </rfmt>
    <rcc rId="0" sId="1" dxf="1">
      <nc r="A89">
        <v>41034500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Субвенція з державного бюджету місцевим бюджетам на здійснення заходів щодо соціально-економічного розвитку окремих територій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9">
        <v>58230.565000000002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89">
        <f>D89-C89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9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9">
        <v>1500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89">
        <f>SUM(H89-G89)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9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8" sId="1" ref="A89:XFD89" action="deleteRow">
    <undo index="2" exp="area" ref3D="1" dr="$A$247:$XFD$252" dn="Z_CFD58EC5_F475_4F0C_8822_861C497EA100_.wvu.Rows" sId="1"/>
    <undo index="1" exp="area" ref3D="1" dr="$A$242:$XFD$245" dn="Z_CFD58EC5_F475_4F0C_8822_861C497EA100_.wvu.Rows" sId="1"/>
    <undo index="2" exp="area" ref3D="1" dr="$A$112:$XFD$124" dn="Z_CFB0A04F_563D_4D2B_BCD3_ACFCDC70E584_.wvu.Rows" sId="1"/>
    <undo index="1" exp="area" ref3D="1" dr="$A$7:$XFD$110" dn="Z_CFB0A04F_563D_4D2B_BCD3_ACFCDC70E584_.wvu.Rows" sId="1"/>
    <rfmt sheetId="1" xfDxf="1" sqref="A89:XFD89" start="0" length="0">
      <dxf>
        <font>
          <sz val="14"/>
        </font>
      </dxf>
    </rfmt>
    <rcc rId="0" sId="1" dxf="1">
      <nc r="A89">
        <v>41034600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9">
        <v>4377.4009999999998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89">
        <f>D89-C89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9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9" sId="1" ref="A89:XFD89" action="deleteRow">
    <undo index="0" exp="area" dr="G88:G89" r="G87" sId="1"/>
    <undo index="2" exp="area" ref3D="1" dr="$A$246:$XFD$251" dn="Z_CFD58EC5_F475_4F0C_8822_861C497EA100_.wvu.Rows" sId="1"/>
    <undo index="1" exp="area" ref3D="1" dr="$A$241:$XFD$244" dn="Z_CFD58EC5_F475_4F0C_8822_861C497EA100_.wvu.Rows" sId="1"/>
    <undo index="2" exp="area" ref3D="1" dr="$A$111:$XFD$123" dn="Z_CFB0A04F_563D_4D2B_BCD3_ACFCDC70E584_.wvu.Rows" sId="1"/>
    <undo index="1" exp="area" ref3D="1" dr="$A$7:$XFD$109" dn="Z_CFB0A04F_563D_4D2B_BCD3_ACFCDC70E584_.wvu.Rows" sId="1"/>
    <rfmt sheetId="1" xfDxf="1" sqref="A89:XFD89" start="0" length="0">
      <dxf>
        <font>
          <sz val="14"/>
        </font>
      </dxf>
    </rfmt>
    <rcc rId="0" sId="1" dxf="1">
      <nc r="A89">
        <v>41035600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9">
        <v>2936.7080000000001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89">
        <f>D89-C89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9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0" sId="1" ref="A89:XFD89" action="deleteRow">
    <undo index="5" exp="ref" v="1" dr="D89" r="D84" sId="1"/>
    <undo index="2" exp="area" ref3D="1" dr="$A$245:$XFD$250" dn="Z_CFD58EC5_F475_4F0C_8822_861C497EA100_.wvu.Rows" sId="1"/>
    <undo index="1" exp="area" ref3D="1" dr="$A$240:$XFD$243" dn="Z_CFD58EC5_F475_4F0C_8822_861C497EA100_.wvu.Rows" sId="1"/>
    <undo index="2" exp="area" ref3D="1" dr="$A$110:$XFD$122" dn="Z_CFB0A04F_563D_4D2B_BCD3_ACFCDC70E584_.wvu.Rows" sId="1"/>
    <undo index="1" exp="area" ref3D="1" dr="$A$7:$XFD$108" dn="Z_CFB0A04F_563D_4D2B_BCD3_ACFCDC70E584_.wvu.Rows" sId="1"/>
    <rfmt sheetId="1" xfDxf="1" sqref="A89:XFD89" start="0" length="0">
      <dxf>
        <font>
          <sz val="14"/>
        </font>
      </dxf>
    </rfmt>
    <rcc rId="0" sId="1" dxf="1" numFmtId="4">
      <nc r="A89">
        <v>41040000</v>
      </nc>
      <ndxf>
        <font>
          <sz val="14"/>
          <name val="Times New Roman"/>
          <scheme val="none"/>
        </font>
        <numFmt numFmtId="1" formatCode="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Дотації  з місцевих бюджетів іншим місцевим бюджетам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89">
        <f>D90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9">
        <f>D89-C89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9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1" sId="1" ref="A89:XFD89" action="deleteRow">
    <undo index="2" exp="area" ref3D="1" dr="$A$244:$XFD$249" dn="Z_CFD58EC5_F475_4F0C_8822_861C497EA100_.wvu.Rows" sId="1"/>
    <undo index="1" exp="area" ref3D="1" dr="$A$239:$XFD$242" dn="Z_CFD58EC5_F475_4F0C_8822_861C497EA100_.wvu.Rows" sId="1"/>
    <undo index="2" exp="area" ref3D="1" dr="$A$109:$XFD$121" dn="Z_CFB0A04F_563D_4D2B_BCD3_ACFCDC70E584_.wvu.Rows" sId="1"/>
    <undo index="1" exp="area" ref3D="1" dr="$A$7:$XFD$107" dn="Z_CFB0A04F_563D_4D2B_BCD3_ACFCDC70E584_.wvu.Rows" sId="1"/>
    <rfmt sheetId="1" xfDxf="1" sqref="A89:XFD89" start="0" length="0">
      <dxf>
        <font>
          <sz val="14"/>
        </font>
      </dxf>
    </rfmt>
    <rcc rId="0" sId="1" dxf="1" numFmtId="4">
      <nc r="A89">
        <v>41040400</v>
      </nc>
      <ndxf>
        <font>
          <sz val="14"/>
          <name val="Times New Roman"/>
          <scheme val="none"/>
        </font>
        <numFmt numFmtId="1" formatCode="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Інші дотації з місцевого бюджету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D89">
        <v>1010.921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9">
        <f>D89-C89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9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312" sId="1" numFmtId="4">
    <oc r="C90">
      <v>2429.0740000000001</v>
    </oc>
    <nc r="C90"/>
  </rcc>
  <rcc rId="1313" sId="1" numFmtId="4">
    <oc r="C93">
      <v>14588.467000000001</v>
    </oc>
    <nc r="C93"/>
  </rcc>
  <rcc rId="1314" sId="1" numFmtId="4">
    <oc r="C92">
      <v>20321.348000000002</v>
    </oc>
    <nc r="C92"/>
  </rcc>
  <rcc rId="1315" sId="1" numFmtId="4">
    <oc r="C91">
      <v>1063.509</v>
    </oc>
    <nc r="C91"/>
  </rcc>
  <rrc rId="1316" sId="1" ref="A90:XFD90" action="deleteRow">
    <undo index="0" exp="area" dr="G90:G101" r="G89" sId="1"/>
    <undo index="0" exp="area" dr="D90:D101" r="D89" sId="1"/>
    <undo index="0" exp="area" dr="C90:C101" r="C89" sId="1"/>
    <undo index="2" exp="area" ref3D="1" dr="$A$243:$XFD$248" dn="Z_CFD58EC5_F475_4F0C_8822_861C497EA100_.wvu.Rows" sId="1"/>
    <undo index="1" exp="area" ref3D="1" dr="$A$238:$XFD$241" dn="Z_CFD58EC5_F475_4F0C_8822_861C497EA100_.wvu.Rows" sId="1"/>
    <undo index="2" exp="area" ref3D="1" dr="$A$108:$XFD$120" dn="Z_CFB0A04F_563D_4D2B_BCD3_ACFCDC70E584_.wvu.Rows" sId="1"/>
    <undo index="1" exp="area" ref3D="1" dr="$A$7:$XFD$106" dn="Z_CFB0A04F_563D_4D2B_BCD3_ACFCDC70E584_.wvu.Rows" sId="1"/>
    <rfmt sheetId="1" xfDxf="1" sqref="A90:XFD90" start="0" length="0">
      <dxf>
        <font>
          <sz val="14"/>
        </font>
      </dxf>
    </rfmt>
    <rcc rId="0" sId="1" dxf="1">
      <nc r="A90">
        <v>41050400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0" t="inlineStr">
        <is>
          <t>Субвенція з місцевого бюджету на виплату грошової компенсації за належні для отримання жилі приміщення для сімей осіб, визначених абзацами 5 - 8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пунктами 11 - 14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0">
        <f>D90-C90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0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0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7" sId="1" ref="A90:XFD90" action="deleteRow">
    <undo index="0" exp="area" dr="G90:G100" r="G89" sId="1"/>
    <undo index="0" exp="area" dr="D90:D100" r="D89" sId="1"/>
    <undo index="0" exp="area" dr="C90:C100" r="C89" sId="1"/>
    <undo index="2" exp="area" ref3D="1" dr="$A$242:$XFD$247" dn="Z_CFD58EC5_F475_4F0C_8822_861C497EA100_.wvu.Rows" sId="1"/>
    <undo index="1" exp="area" ref3D="1" dr="$A$237:$XFD$240" dn="Z_CFD58EC5_F475_4F0C_8822_861C497EA100_.wvu.Rows" sId="1"/>
    <undo index="2" exp="area" ref3D="1" dr="$A$107:$XFD$119" dn="Z_CFB0A04F_563D_4D2B_BCD3_ACFCDC70E584_.wvu.Rows" sId="1"/>
    <undo index="1" exp="area" ref3D="1" dr="$A$7:$XFD$105" dn="Z_CFB0A04F_563D_4D2B_BCD3_ACFCDC70E584_.wvu.Rows" sId="1"/>
    <rfmt sheetId="1" xfDxf="1" sqref="A90:XFD90" start="0" length="0">
      <dxf>
        <font>
          <sz val="14"/>
        </font>
      </dxf>
    </rfmt>
    <rcc rId="0" sId="1" dxf="1">
      <nc r="A90">
        <v>41050500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0" t="inlineStr">
        <is>
          <r>
        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 </t>
          </r>
          <r>
            <rPr>
              <u/>
              <sz val="14"/>
              <rFont val="Times New Roman"/>
              <family val="1"/>
              <charset val="204"/>
            </rPr>
            <t>абзаці першому</t>
          </r>
          <r>
            <rPr>
              <sz val="14"/>
              <rFont val="Times New Roman"/>
              <family val="1"/>
              <charset val="204"/>
            </rPr>
            <t> 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 </t>
          </r>
          <r>
            <rPr>
              <u/>
              <sz val="14"/>
              <rFont val="Times New Roman"/>
              <family val="1"/>
              <charset val="204"/>
            </rPr>
            <t>пунктом 7</t>
          </r>
          <r>
            <rPr>
              <sz val="14"/>
              <rFont val="Times New Roman"/>
              <family val="1"/>
              <charset val="204"/>
            </rPr>
            <t>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      </r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0">
        <f>D90-C90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0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0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8" sId="1" ref="A90:XFD90" action="deleteRow">
    <undo index="0" exp="area" dr="G90:G99" r="G89" sId="1"/>
    <undo index="0" exp="area" dr="D90:D99" r="D89" sId="1"/>
    <undo index="0" exp="area" dr="C90:C99" r="C89" sId="1"/>
    <undo index="2" exp="area" ref3D="1" dr="$A$241:$XFD$246" dn="Z_CFD58EC5_F475_4F0C_8822_861C497EA100_.wvu.Rows" sId="1"/>
    <undo index="1" exp="area" ref3D="1" dr="$A$236:$XFD$239" dn="Z_CFD58EC5_F475_4F0C_8822_861C497EA100_.wvu.Rows" sId="1"/>
    <undo index="2" exp="area" ref3D="1" dr="$A$106:$XFD$118" dn="Z_CFB0A04F_563D_4D2B_BCD3_ACFCDC70E584_.wvu.Rows" sId="1"/>
    <undo index="1" exp="area" ref3D="1" dr="$A$7:$XFD$104" dn="Z_CFB0A04F_563D_4D2B_BCD3_ACFCDC70E584_.wvu.Rows" sId="1"/>
    <rfmt sheetId="1" xfDxf="1" sqref="A90:XFD90" start="0" length="0">
      <dxf>
        <font>
          <sz val="14"/>
        </font>
      </dxf>
    </rfmt>
    <rcc rId="0" sId="1" dxf="1">
      <nc r="A90">
        <v>41050600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0" t="inlineStr">
        <is>
      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 пунктів 11 - 14 частини другої статті 7 або учасниками бойових дій відповідно до пунктів 19 - 20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0">
        <f>D90-C90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0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0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9" sId="1" ref="A90:XFD90" action="deleteRow">
    <undo index="0" exp="area" dr="G90:G98" r="G89" sId="1"/>
    <undo index="0" exp="area" dr="D90:D98" r="D89" sId="1"/>
    <undo index="0" exp="area" dr="C90:C98" r="C89" sId="1"/>
    <undo index="2" exp="area" ref3D="1" dr="$A$240:$XFD$245" dn="Z_CFD58EC5_F475_4F0C_8822_861C497EA100_.wvu.Rows" sId="1"/>
    <undo index="1" exp="area" ref3D="1" dr="$A$235:$XFD$238" dn="Z_CFD58EC5_F475_4F0C_8822_861C497EA100_.wvu.Rows" sId="1"/>
    <undo index="2" exp="area" ref3D="1" dr="$A$105:$XFD$117" dn="Z_CFB0A04F_563D_4D2B_BCD3_ACFCDC70E584_.wvu.Rows" sId="1"/>
    <undo index="1" exp="area" ref3D="1" dr="$A$7:$XFD$103" dn="Z_CFB0A04F_563D_4D2B_BCD3_ACFCDC70E584_.wvu.Rows" sId="1"/>
    <rfmt sheetId="1" xfDxf="1" sqref="A90:XFD90" start="0" length="0">
      <dxf>
        <font>
          <sz val="14"/>
        </font>
      </dxf>
    </rfmt>
    <rcc rId="0" sId="1" dxf="1">
      <nc r="A90">
        <v>41050900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0" t="inlineStr">
        <is>
      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0">
        <f>D90-C90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0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0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320" sId="1" numFmtId="4">
    <oc r="C90">
      <v>10365.566000000001</v>
    </oc>
    <nc r="C90">
      <v>2397.8760000000002</v>
    </nc>
  </rcc>
  <rcc rId="1321" sId="1" numFmtId="4">
    <oc r="D90">
      <v>9584.616</v>
    </oc>
    <nc r="D90">
      <v>2937.346</v>
    </nc>
  </rcc>
  <rcc rId="1322" sId="1" numFmtId="4">
    <oc r="C91">
      <v>5429.1909999999998</v>
    </oc>
    <nc r="C91"/>
  </rcc>
  <rcc rId="1323" sId="1" numFmtId="4">
    <nc r="D91">
      <v>1032.279</v>
    </nc>
  </rcc>
  <rrc rId="1324" sId="1" ref="A92:XFD92" action="deleteRow">
    <undo index="2" exp="area" ref3D="1" dr="$A$239:$XFD$244" dn="Z_CFD58EC5_F475_4F0C_8822_861C497EA100_.wvu.Rows" sId="1"/>
    <undo index="1" exp="area" ref3D="1" dr="$A$234:$XFD$237" dn="Z_CFD58EC5_F475_4F0C_8822_861C497EA100_.wvu.Rows" sId="1"/>
    <undo index="2" exp="area" ref3D="1" dr="$A$104:$XFD$116" dn="Z_CFB0A04F_563D_4D2B_BCD3_ACFCDC70E584_.wvu.Rows" sId="1"/>
    <undo index="1" exp="area" ref3D="1" dr="$A$7:$XFD$102" dn="Z_CFB0A04F_563D_4D2B_BCD3_ACFCDC70E584_.wvu.Rows" sId="1"/>
    <rfmt sheetId="1" xfDxf="1" sqref="A92:XFD92" start="0" length="0">
      <dxf>
        <font>
          <sz val="14"/>
        </font>
      </dxf>
    </rfmt>
    <rcc rId="0" sId="1" dxf="1">
      <nc r="A92" t="inlineStr">
        <is>
          <t>41051400</t>
        </is>
      </nc>
      <n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" t="inlineStr">
        <is>
      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92">
        <v>6589.5389999999998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2">
        <f>D92-C92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2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2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5" sId="1" ref="A92:XFD92" action="deleteRow">
    <undo index="2" exp="area" ref3D="1" dr="$A$238:$XFD$243" dn="Z_CFD58EC5_F475_4F0C_8822_861C497EA100_.wvu.Rows" sId="1"/>
    <undo index="1" exp="area" ref3D="1" dr="$A$233:$XFD$236" dn="Z_CFD58EC5_F475_4F0C_8822_861C497EA100_.wvu.Rows" sId="1"/>
    <undo index="2" exp="area" ref3D="1" dr="$A$103:$XFD$115" dn="Z_CFB0A04F_563D_4D2B_BCD3_ACFCDC70E584_.wvu.Rows" sId="1"/>
    <undo index="1" exp="area" ref3D="1" dr="$A$7:$XFD$101" dn="Z_CFB0A04F_563D_4D2B_BCD3_ACFCDC70E584_.wvu.Rows" sId="1"/>
    <rfmt sheetId="1" xfDxf="1" sqref="A92:XFD92" start="0" length="0">
      <dxf>
        <font>
          <sz val="14"/>
        </font>
      </dxf>
    </rfmt>
    <rcc rId="0" sId="1" dxf="1">
      <nc r="A92" t="inlineStr">
        <is>
          <t>41051700</t>
        </is>
      </nc>
      <n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" t="inlineStr">
        <is>
      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періоду.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92">
        <v>3690.8820000000001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2">
        <f>D92-C92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2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2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6" sId="1" ref="A92:XFD92" action="deleteRow">
    <undo index="2" exp="area" ref3D="1" dr="$A$237:$XFD$242" dn="Z_CFD58EC5_F475_4F0C_8822_861C497EA100_.wvu.Rows" sId="1"/>
    <undo index="1" exp="area" ref3D="1" dr="$A$232:$XFD$235" dn="Z_CFD58EC5_F475_4F0C_8822_861C497EA100_.wvu.Rows" sId="1"/>
    <undo index="2" exp="area" ref3D="1" dr="$A$102:$XFD$114" dn="Z_CFB0A04F_563D_4D2B_BCD3_ACFCDC70E584_.wvu.Rows" sId="1"/>
    <undo index="1" exp="area" ref3D="1" dr="$A$7:$XFD$100" dn="Z_CFB0A04F_563D_4D2B_BCD3_ACFCDC70E584_.wvu.Rows" sId="1"/>
    <rfmt sheetId="1" xfDxf="1" sqref="A92:XFD92" start="0" length="0">
      <dxf>
        <font>
          <sz val="14"/>
        </font>
      </dxf>
    </rfmt>
    <rcc rId="0" sId="1" dxf="1">
      <nc r="A92" t="inlineStr">
        <is>
          <t>41052600</t>
        </is>
      </nc>
      <n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" t="inlineStr">
        <is>
      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2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2">
        <v>243.40199999999999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92">
        <f>SUM(H92-G92)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2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7" sId="1" ref="A92:XFD92" action="deleteRow">
    <undo index="2" exp="area" ref3D="1" dr="$A$236:$XFD$241" dn="Z_CFD58EC5_F475_4F0C_8822_861C497EA100_.wvu.Rows" sId="1"/>
    <undo index="1" exp="area" ref3D="1" dr="$A$231:$XFD$234" dn="Z_CFD58EC5_F475_4F0C_8822_861C497EA100_.wvu.Rows" sId="1"/>
    <undo index="2" exp="area" ref3D="1" dr="$A$101:$XFD$113" dn="Z_CFB0A04F_563D_4D2B_BCD3_ACFCDC70E584_.wvu.Rows" sId="1"/>
    <undo index="1" exp="area" ref3D="1" dr="$A$7:$XFD$99" dn="Z_CFB0A04F_563D_4D2B_BCD3_ACFCDC70E584_.wvu.Rows" sId="1"/>
    <rfmt sheetId="1" xfDxf="1" sqref="A92:XFD92" start="0" length="0">
      <dxf>
        <font>
          <sz val="14"/>
        </font>
      </dxf>
    </rfmt>
    <rcc rId="0" sId="1" dxf="1">
      <nc r="A92" t="inlineStr">
        <is>
          <t>41052900</t>
        </is>
      </nc>
      <n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" t="inlineStr">
        <is>
          <r>
            <t>Субвенція з місцевого бюджету на погашення заборгованості з різниці в тарифах, що підлягає урегулюванню згідно із </t>
          </r>
          <r>
            <rPr>
              <u/>
              <sz val="14"/>
              <rFont val="Times New Roman"/>
              <family val="1"/>
              <charset val="204"/>
            </rPr>
            <t>Законом України</t>
          </r>
          <r>
            <rPr>
              <sz val="14"/>
              <rFont val="Times New Roman"/>
              <family val="1"/>
              <charset val="204"/>
            </rPr>
            <t> "Про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водовідведення" за рахунок відповідної субвенції з державного бюджету</t>
          </r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2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2">
        <v>369346.22899999999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92">
        <f>SUM(H92-G92)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2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328" sId="1" numFmtId="4">
    <oc r="C92">
      <v>10203.079</v>
    </oc>
    <nc r="C92">
      <v>2451.511</v>
    </nc>
  </rcc>
  <rcc rId="1329" sId="1" numFmtId="4">
    <oc r="D92">
      <v>6974.0569999999998</v>
    </oc>
    <nc r="D92">
      <v>1992.8219999999999</v>
    </nc>
  </rcc>
  <rrc rId="1330" sId="1" ref="A93:XFD93" action="deleteRow">
    <undo index="0" exp="area" dr="G90:G93" r="G89" sId="1"/>
    <undo index="0" exp="area" dr="D90:D93" r="D89" sId="1"/>
    <undo index="0" exp="area" dr="C90:C93" r="C89" sId="1"/>
    <undo index="2" exp="area" ref3D="1" dr="$A$235:$XFD$240" dn="Z_CFD58EC5_F475_4F0C_8822_861C497EA100_.wvu.Rows" sId="1"/>
    <undo index="1" exp="area" ref3D="1" dr="$A$230:$XFD$233" dn="Z_CFD58EC5_F475_4F0C_8822_861C497EA100_.wvu.Rows" sId="1"/>
    <undo index="2" exp="area" ref3D="1" dr="$A$100:$XFD$112" dn="Z_CFB0A04F_563D_4D2B_BCD3_ACFCDC70E584_.wvu.Rows" sId="1"/>
    <undo index="1" exp="area" ref3D="1" dr="$A$7:$XFD$98" dn="Z_CFB0A04F_563D_4D2B_BCD3_ACFCDC70E584_.wvu.Rows" sId="1"/>
    <rfmt sheetId="1" xfDxf="1" sqref="A93:XFD93" start="0" length="0">
      <dxf>
        <font>
          <sz val="14"/>
        </font>
      </dxf>
    </rfmt>
    <rcc rId="0" sId="1" dxf="1">
      <nc r="A93" t="inlineStr">
        <is>
          <t>41055000</t>
        </is>
      </nc>
      <n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3" t="inlineStr">
        <is>
      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      </is>
      </nc>
      <n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93">
        <v>20095.083999999999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3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3">
        <f>D93-C93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3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3">
        <v>7500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3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93">
        <f>SUM(H93-G93)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3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331" sId="1">
    <oc r="D84">
      <f>D87+D89+D85+#REF!</f>
    </oc>
    <nc r="D84">
      <f>D87+D89+D85</f>
    </nc>
  </rcc>
  <rfmt sheetId="1" sqref="A84:XFD93">
    <dxf>
      <fill>
        <patternFill>
          <bgColor theme="0"/>
        </patternFill>
      </fill>
    </dxf>
  </rfmt>
  <rcv guid="{221AFC77-C97B-4D44-8163-7AA758A08BF9}" action="delete"/>
  <rdn rId="0" localSheetId="1" customView="1" name="Z_221AFC77_C97B_4D44_8163_7AA758A08BF9_.wvu.PrintArea" hidden="1" oldHidden="1">
    <formula>общее!$A$2:$J$286</formula>
    <oldFormula>общее!$A$2:$J$286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общее!$A$6:$J$299</formula>
    <oldFormula>общее!$A$6:$J$299</oldFormula>
  </rdn>
  <rcv guid="{221AFC77-C97B-4D44-8163-7AA758A08BF9}" action="add"/>
</revisions>
</file>

<file path=xl/revisions/revisionLog124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242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25.xml><?xml version="1.0" encoding="utf-8"?>
<revisions xmlns="http://schemas.openxmlformats.org/spreadsheetml/2006/main" xmlns:r="http://schemas.openxmlformats.org/officeDocument/2006/relationships">
  <rcc rId="2698" sId="1" numFmtId="4">
    <oc r="C67">
      <v>2353.4189999999999</v>
    </oc>
    <nc r="C67">
      <v>3606.7460000000001</v>
    </nc>
  </rcc>
  <rcc rId="2699" sId="1" numFmtId="4">
    <oc r="D67">
      <v>3570.6930000000002</v>
    </oc>
    <nc r="D67">
      <v>4729.2030000000004</v>
    </nc>
  </rcc>
  <rfmt sheetId="1" sqref="A67:XFD67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5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25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5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252.xml><?xml version="1.0" encoding="utf-8"?>
<revisions xmlns="http://schemas.openxmlformats.org/spreadsheetml/2006/main" xmlns:r="http://schemas.openxmlformats.org/officeDocument/2006/relationships">
  <rfmt sheetId="1" sqref="A38:XFD3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521.xml><?xml version="1.0" encoding="utf-8"?>
<revisions xmlns="http://schemas.openxmlformats.org/spreadsheetml/2006/main" xmlns:r="http://schemas.openxmlformats.org/officeDocument/2006/relationships">
  <rfmt sheetId="1" sqref="B15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qref="B15" start="0" length="0">
    <dxf>
      <font>
        <sz val="12"/>
        <color rgb="FF333333"/>
        <name val="Times New Roman"/>
        <scheme val="none"/>
      </font>
    </dxf>
  </rfmt>
  <rfmt sheetId="1" sqref="B16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qref="B16" start="0" length="0">
    <dxf>
      <font>
        <sz val="12"/>
        <color rgb="FF333333"/>
        <name val="Times New Roman"/>
        <scheme val="none"/>
      </font>
    </dxf>
  </rfmt>
  <rcc rId="2427" sId="1" odxf="1" dxf="1">
    <nc r="B15" t="inlineStr">
      <is>
        <t>Податок на доходи фізичних осіб із доходів спеціалістів резидента Дія Сіті</t>
      </is>
    </nc>
    <ndxf>
      <font>
        <sz val="14"/>
        <color rgb="FF333333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8" sId="1" odxf="1" dxf="1">
    <nc r="B16" t="inlineStr">
      <is>
        <t>Податок на доходи фізичних осіб у вигляді мінімального податкового зобов'язання, що підлягає сплаті фізичними особами</t>
      </is>
    </nc>
    <ndxf>
      <font>
        <sz val="14"/>
        <color rgb="FF333333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5211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общее!$A$6:$J$292</formula>
    <oldFormula>общее!$A$6:$J$292</oldFormula>
  </rdn>
  <rcv guid="{84AB9039-6109-4932-AA14-522BD4A30F0B}" action="add"/>
</revisions>
</file>

<file path=xl/revisions/revisionLog1252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252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252112.xml><?xml version="1.0" encoding="utf-8"?>
<revisions xmlns="http://schemas.openxmlformats.org/spreadsheetml/2006/main" xmlns:r="http://schemas.openxmlformats.org/officeDocument/2006/relationships">
  <rcc rId="2330" sId="1" numFmtId="4">
    <oc r="D268">
      <v>10000</v>
    </oc>
    <nc r="D268">
      <v>42472.226000000002</v>
    </nc>
  </rcc>
  <rcc rId="2331" sId="1" numFmtId="4">
    <nc r="D269">
      <v>93022.66</v>
    </nc>
  </rcc>
  <rfmt sheetId="1" sqref="A265:F270">
    <dxf>
      <fill>
        <patternFill patternType="none">
          <bgColor auto="1"/>
        </patternFill>
      </fill>
    </dxf>
  </rfmt>
  <rfmt sheetId="1" sqref="G265:G271">
    <dxf>
      <fill>
        <patternFill patternType="none">
          <bgColor auto="1"/>
        </patternFill>
      </fill>
    </dxf>
  </rfmt>
  <rfmt sheetId="1" sqref="A87:J90">
    <dxf>
      <fill>
        <patternFill patternType="none">
          <bgColor auto="1"/>
        </patternFill>
      </fill>
    </dxf>
  </rfmt>
  <rcc rId="2332" sId="1" numFmtId="4">
    <oc r="H89">
      <v>506.09199999999998</v>
    </oc>
    <nc r="H89"/>
  </rcc>
  <rcc rId="2333" sId="1" numFmtId="4">
    <oc r="H88">
      <v>165923.921</v>
    </oc>
    <nc r="H88">
      <v>10735.897000000001</v>
    </nc>
  </rcc>
  <rcc rId="2334" sId="1">
    <oc r="J88">
      <f>SUM(H88/G88*100)</f>
    </oc>
    <nc r="J88" t="inlineStr">
      <is>
        <t>в 1057,9 р.б.</t>
      </is>
    </nc>
  </rcc>
  <rcc rId="2335" sId="1">
    <oc r="J87">
      <f>SUM(H87/G87*100)</f>
    </oc>
    <nc r="J87" t="inlineStr">
      <is>
        <t>в 1057,9 р.б.</t>
      </is>
    </nc>
  </rcc>
  <rcc rId="2336" sId="1">
    <oc r="H126">
      <f>269.078+7643.949</f>
    </oc>
    <nc r="H126">
      <f>269.078+7643.948</f>
    </nc>
  </rcc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253.xml><?xml version="1.0" encoding="utf-8"?>
<revisions xmlns="http://schemas.openxmlformats.org/spreadsheetml/2006/main" xmlns:r="http://schemas.openxmlformats.org/officeDocument/2006/relationships">
  <rcc rId="2496" sId="1" numFmtId="4">
    <oc r="C28">
      <v>108.96</v>
    </oc>
    <nc r="C28">
      <v>132.48599999999999</v>
    </nc>
  </rcc>
  <rcc rId="2497" sId="1" numFmtId="4">
    <oc r="D28">
      <v>28.814</v>
    </oc>
    <nc r="D28">
      <v>95.584999999999994</v>
    </nc>
  </rcc>
  <rfmt sheetId="1" sqref="A28:XFD2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531.xml><?xml version="1.0" encoding="utf-8"?>
<revisions xmlns="http://schemas.openxmlformats.org/spreadsheetml/2006/main" xmlns:r="http://schemas.openxmlformats.org/officeDocument/2006/relationships">
  <rfmt sheetId="1" sqref="F20" start="0" length="0">
    <dxf>
      <fill>
        <patternFill patternType="none">
          <bgColor indexed="65"/>
        </patternFill>
      </fill>
    </dxf>
  </rfmt>
  <rcc rId="2489" sId="1">
    <oc r="F20">
      <f>D20/C20*100</f>
    </oc>
    <nc r="F20" t="inlineStr">
      <is>
        <t>в 2.1 р.б.</t>
      </is>
    </nc>
  </rcc>
  <rfmt sheetId="1" sqref="A20:XFD2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5311.xml><?xml version="1.0" encoding="utf-8"?>
<revisions xmlns="http://schemas.openxmlformats.org/spreadsheetml/2006/main" xmlns:r="http://schemas.openxmlformats.org/officeDocument/2006/relationships">
  <rfmt sheetId="1" sqref="A10:XFD1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6.xml><?xml version="1.0" encoding="utf-8"?>
<revisions xmlns="http://schemas.openxmlformats.org/spreadsheetml/2006/main" xmlns:r="http://schemas.openxmlformats.org/officeDocument/2006/relationships">
  <rcc rId="5735" sId="1">
    <oc r="F196" t="inlineStr">
      <is>
        <t>в 12,1 р.б.</t>
      </is>
    </oc>
    <nc r="F196">
      <f>SUM(D196/C196*100)</f>
    </nc>
  </rcc>
  <rcc rId="5736" sId="1">
    <oc r="F202" t="inlineStr">
      <is>
        <t>в 2,7 р.б.</t>
      </is>
    </oc>
    <nc r="F202">
      <f>SUM(D202/C202*100)</f>
    </nc>
  </rcc>
  <rcc rId="5737" sId="1">
    <oc r="F207" t="inlineStr">
      <is>
        <t>в 2,4 р.б.</t>
      </is>
    </oc>
    <nc r="F207"/>
  </rcc>
  <rcc rId="5738" sId="1">
    <oc r="F205" t="inlineStr">
      <is>
        <t>в 2,4 р.б.</t>
      </is>
    </oc>
    <nc r="F205"/>
  </rcc>
  <rcc rId="5739" sId="1">
    <oc r="J195" t="inlineStr">
      <is>
        <t>в 610,7 р.б.</t>
      </is>
    </oc>
    <nc r="J195">
      <f>SUM(H195/G195*100)</f>
    </nc>
  </rcc>
  <rcc rId="5740" sId="1">
    <oc r="J196" t="inlineStr">
      <is>
        <t>в 610,7 р.б.</t>
      </is>
    </oc>
    <nc r="J196">
      <f>SUM(H196/G196*100)</f>
    </nc>
  </rcc>
  <rcc rId="5741" sId="1">
    <oc r="J202" t="inlineStr">
      <is>
        <t>в 57,0 р.б.</t>
      </is>
    </oc>
    <nc r="J202"/>
  </rcc>
  <rcc rId="5742" sId="1" odxf="1" dxf="1">
    <oc r="J194" t="inlineStr">
      <is>
        <t>в 165,9 р.б.</t>
      </is>
    </oc>
    <nc r="J194">
      <f>SUM(H194/G194*100)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fmt sheetId="1" sqref="J194" start="0" length="2147483647">
    <dxf>
      <font>
        <b/>
      </font>
    </dxf>
  </rfmt>
  <rcv guid="{CFD58EC5-F475-4F0C-8822-861C497EA100}" action="delete"/>
  <rdn rId="0" localSheetId="1" customView="1" name="Z_CFD58EC5_F475_4F0C_8822_861C497EA100_.wvu.PrintArea" hidden="1" oldHidden="1">
    <formula>общее!$A$1:$J$274</formula>
    <oldFormula>общее!$A$1:$J$274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общее!$214:$217</formula>
    <oldFormula>общее!$214:$217</oldFormula>
  </rdn>
  <rdn rId="0" localSheetId="1" customView="1" name="Z_CFD58EC5_F475_4F0C_8822_861C497EA100_.wvu.FilterData" hidden="1" oldHidden="1">
    <formula>общее!$A$6:$J$274</formula>
    <oldFormula>общее!$A$6:$J$274</oldFormula>
  </rdn>
  <rcv guid="{CFD58EC5-F475-4F0C-8822-861C497EA100}" action="add"/>
</revisions>
</file>

<file path=xl/revisions/revisionLog1261.xml><?xml version="1.0" encoding="utf-8"?>
<revisions xmlns="http://schemas.openxmlformats.org/spreadsheetml/2006/main" xmlns:r="http://schemas.openxmlformats.org/officeDocument/2006/relationships">
  <rcc rId="1190" sId="1" numFmtId="4">
    <oc r="D52">
      <v>4.2999999999999997E-2</v>
    </oc>
    <nc r="D52">
      <v>4.2000000000000003E-2</v>
    </nc>
  </rcc>
  <rcc rId="1191" sId="1" odxf="1" dxf="1">
    <nc r="E52">
      <f>D52-C52</f>
    </nc>
    <odxf>
      <font>
        <sz val="14"/>
        <color rgb="FFFF0000"/>
        <name val="Times New Roman"/>
        <scheme val="none"/>
      </font>
    </odxf>
    <ndxf>
      <font>
        <sz val="14"/>
        <color rgb="FFFF0000"/>
        <name val="Times New Roman"/>
        <scheme val="none"/>
      </font>
    </ndxf>
  </rcc>
  <rcc rId="1192" sId="1" odxf="1" dxf="1">
    <nc r="F52">
      <f>D52/C52*100</f>
    </nc>
    <odxf>
      <font>
        <sz val="14"/>
        <color rgb="FFFF0000"/>
        <name val="Times New Roman"/>
        <scheme val="none"/>
      </font>
    </odxf>
    <ndxf>
      <font>
        <sz val="14"/>
        <color rgb="FFFF0000"/>
        <name val="Times New Roman"/>
        <scheme val="none"/>
      </font>
    </ndxf>
  </rcc>
  <rfmt sheetId="1" sqref="B52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1193" sId="1" xfDxf="1" dxf="1">
    <nc r="B52" t="inlineStr">
      <is>
        <t>Адміністративні штрафи за адміністративні правопорушення у сфері забезпечення безпеки дорожнього руху, зафіксовані в автоматичному режимі</t>
      </is>
    </nc>
    <ndxf>
      <font>
        <sz val="12"/>
        <color rgb="FF333333"/>
        <name val="Times New Roman"/>
        <scheme val="none"/>
      </font>
    </ndxf>
  </rcc>
  <rfmt sheetId="1" sqref="B52">
    <dxf>
      <alignment wrapText="1" readingOrder="0"/>
    </dxf>
  </rfmt>
  <rfmt sheetId="1" sqref="B52" start="0" length="2147483647">
    <dxf>
      <font>
        <sz val="14"/>
      </font>
    </dxf>
  </rfmt>
  <rfmt sheetId="1" sqref="B52">
    <dxf>
      <fill>
        <patternFill patternType="solid">
          <bgColor theme="1"/>
        </patternFill>
      </fill>
    </dxf>
  </rfmt>
  <rfmt sheetId="1" sqref="B52">
    <dxf>
      <fill>
        <patternFill>
          <bgColor theme="0"/>
        </patternFill>
      </fill>
    </dxf>
  </rfmt>
  <rfmt sheetId="1" sqref="B52" start="0" length="2147483647">
    <dxf>
      <font>
        <color theme="1"/>
      </font>
    </dxf>
  </rfmt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6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262.xml><?xml version="1.0" encoding="utf-8"?>
<revisions xmlns="http://schemas.openxmlformats.org/spreadsheetml/2006/main" xmlns:r="http://schemas.openxmlformats.org/officeDocument/2006/relationships">
  <rcc rId="5472" sId="1" numFmtId="4">
    <oc r="C257">
      <v>699.97400000000005</v>
    </oc>
    <nc r="C257"/>
  </rcc>
  <rcc rId="5473" sId="1">
    <oc r="E257">
      <f>SUM(D257-C257)</f>
    </oc>
    <nc r="E257"/>
  </rcc>
  <rcc rId="5474" sId="1">
    <oc r="F257">
      <f>SUM(D257/C257*100)</f>
    </oc>
    <nc r="F257"/>
  </rcc>
  <rcc rId="5475" sId="1" numFmtId="4">
    <oc r="C258">
      <v>16138.312</v>
    </oc>
    <nc r="C258"/>
  </rcc>
  <rcc rId="5476" sId="1">
    <oc r="E258">
      <f>SUM(D258-C258)</f>
    </oc>
    <nc r="E258"/>
  </rcc>
  <rcc rId="5477" sId="1">
    <oc r="F258">
      <f>SUM(D258/C258*100)</f>
    </oc>
    <nc r="F258"/>
  </rcc>
  <rcc rId="5478" sId="1" numFmtId="4">
    <oc r="G258">
      <v>458.34899999999999</v>
    </oc>
    <nc r="G258"/>
  </rcc>
  <rcc rId="5479" sId="1">
    <oc r="I258">
      <f>SUM(H258-G258)</f>
    </oc>
    <nc r="I258"/>
  </rcc>
  <rcc rId="5480" sId="1">
    <oc r="J258">
      <f>SUM(H258/G258*100)</f>
    </oc>
    <nc r="J258"/>
  </rcc>
  <rcc rId="5481" sId="1">
    <oc r="C259">
      <f>SUM(C260)</f>
    </oc>
    <nc r="C259"/>
  </rcc>
  <rcc rId="5482" sId="1">
    <oc r="E259">
      <f>SUM(D259-C259)</f>
    </oc>
    <nc r="E259"/>
  </rcc>
  <rcc rId="5483" sId="1">
    <oc r="F259">
      <f>SUM(D259/C259*100)</f>
    </oc>
    <nc r="F259"/>
  </rcc>
  <rcc rId="5484" sId="1">
    <oc r="G259">
      <f>G260</f>
    </oc>
    <nc r="G259"/>
  </rcc>
  <rcc rId="5485" sId="1">
    <oc r="I259">
      <f>SUM(H259-G259)</f>
    </oc>
    <nc r="I259"/>
  </rcc>
  <rcc rId="5486" sId="1">
    <oc r="J259">
      <f>SUM(H259/G259*100)</f>
    </oc>
    <nc r="J259"/>
  </rcc>
  <rcc rId="5487" sId="1" numFmtId="4">
    <oc r="C260">
      <v>7447.0829999999996</v>
    </oc>
    <nc r="C260"/>
  </rcc>
  <rcc rId="5488" sId="1" numFmtId="4">
    <oc r="D260">
      <v>0</v>
    </oc>
    <nc r="D260"/>
  </rcc>
  <rcc rId="5489" sId="1">
    <oc r="E260">
      <f>SUM(D260-C260)</f>
    </oc>
    <nc r="E260"/>
  </rcc>
  <rcc rId="5490" sId="1">
    <oc r="F260">
      <f>SUM(D260/C260*100)</f>
    </oc>
    <nc r="F260"/>
  </rcc>
  <rcc rId="5491" sId="1" numFmtId="4">
    <oc r="G260">
      <v>2929.7</v>
    </oc>
    <nc r="G260"/>
  </rcc>
  <rcc rId="5492" sId="1">
    <oc r="I260">
      <f>SUM(H260-G260)</f>
    </oc>
    <nc r="I260"/>
  </rcc>
  <rcc rId="5493" sId="1">
    <oc r="J260">
      <f>SUM(H260/G260*100)</f>
    </oc>
    <nc r="J260"/>
  </rcc>
  <rfmt sheetId="1" sqref="A255:J260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общее!$A$1:$J$288</formula>
    <oldFormula>общее!$A$1:$J$288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общее!$216:$219,общее!$221:$226</formula>
    <oldFormula>общее!$216:$219,общее!$221:$226</oldFormula>
  </rdn>
  <rdn rId="0" localSheetId="1" customView="1" name="Z_CFD58EC5_F475_4F0C_8822_861C497EA100_.wvu.FilterData" hidden="1" oldHidden="1">
    <formula>общее!$A$6:$J$288</formula>
    <oldFormula>общее!$A$6:$J$288</oldFormula>
  </rdn>
  <rcv guid="{CFD58EC5-F475-4F0C-8822-861C497EA100}" action="add"/>
</revisions>
</file>

<file path=xl/revisions/revisionLog1262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общее!$A$1:$J$313</formula>
    <oldFormula>общее!$A$1:$J$313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общее!$241:$244,общее!$246:$251</formula>
    <oldFormula>общее!$241:$244,общее!$246:$251</oldFormula>
  </rdn>
  <rdn rId="0" localSheetId="1" customView="1" name="Z_CFD58EC5_F475_4F0C_8822_861C497EA100_.wvu.FilterData" hidden="1" oldHidden="1">
    <formula>общее!$A$6:$J$313</formula>
    <oldFormula>общее!$A$6:$J$313</oldFormula>
  </rdn>
  <rcv guid="{CFD58EC5-F475-4F0C-8822-861C497EA100}" action="add"/>
</revisions>
</file>

<file path=xl/revisions/revisionLog1262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63.xml><?xml version="1.0" encoding="utf-8"?>
<revisions xmlns="http://schemas.openxmlformats.org/spreadsheetml/2006/main" xmlns:r="http://schemas.openxmlformats.org/officeDocument/2006/relationships">
  <rfmt sheetId="1" sqref="A207:B225">
    <dxf>
      <fill>
        <patternFill patternType="none">
          <bgColor auto="1"/>
        </patternFill>
      </fill>
    </dxf>
  </rfmt>
  <rcc rId="3798" sId="1">
    <nc r="E216">
      <f>SUM(D216-C216)</f>
    </nc>
  </rcc>
  <rcc rId="3799" sId="1" odxf="1" dxf="1">
    <oc r="E220">
      <f>E221+E222+E223+E224</f>
    </oc>
    <nc r="E220">
      <f>SUM(D220-C220)</f>
    </nc>
    <odxf>
      <alignment wrapText="0" readingOrder="0"/>
    </odxf>
    <ndxf>
      <alignment wrapText="1" readingOrder="0"/>
    </ndxf>
  </rcc>
  <rcc rId="3800" sId="1">
    <oc r="E223">
      <f>SUM(D223-C223)</f>
    </oc>
    <nc r="E223">
      <f>SUM(D223-C223)</f>
    </nc>
  </rcc>
  <rcc rId="3801" sId="1">
    <nc r="E225">
      <f>SUM(D225-C225)</f>
    </nc>
  </rcc>
  <rfmt sheetId="1" sqref="E207:E225">
    <dxf>
      <fill>
        <patternFill patternType="none">
          <bgColor auto="1"/>
        </patternFill>
      </fill>
    </dxf>
  </rfmt>
  <rcv guid="{3824CD03-2F75-4531-8348-997F8B6518CE}" action="delete"/>
  <rdn rId="0" localSheetId="1" customView="1" name="Z_3824CD03_2F75_4531_8348_997F8B6518CE_.wvu.FilterData" hidden="1" oldHidden="1">
    <formula>общее!$A$6:$J$304</formula>
    <oldFormula>общее!$A$6:$J$304</oldFormula>
  </rdn>
  <rcv guid="{3824CD03-2F75-4531-8348-997F8B6518CE}" action="add"/>
</revisions>
</file>

<file path=xl/revisions/revisionLog12631.xml><?xml version="1.0" encoding="utf-8"?>
<revisions xmlns="http://schemas.openxmlformats.org/spreadsheetml/2006/main" xmlns:r="http://schemas.openxmlformats.org/officeDocument/2006/relationships">
  <rfmt sheetId="1" sqref="H225">
    <dxf>
      <fill>
        <patternFill>
          <bgColor theme="0"/>
        </patternFill>
      </fill>
    </dxf>
  </rfmt>
  <rfmt sheetId="1" sqref="D225">
    <dxf>
      <fill>
        <patternFill>
          <bgColor theme="0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общее!$A$6:$J$303</formula>
    <oldFormula>общее!$A$6:$J$303</oldFormula>
  </rdn>
  <rcv guid="{06B33669-D909-4CD8-806F-33C009B9DF0A}" action="add"/>
</revisions>
</file>

<file path=xl/revisions/revisionLog1263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общее!$A$1:$J$303</formula>
    <oldFormula>общее!$A$1:$J$303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общее!$231:$234,общее!$236:$241</formula>
    <oldFormula>общее!$231:$234,общее!$236:$241</oldFormula>
  </rdn>
  <rdn rId="0" localSheetId="1" customView="1" name="Z_CFD58EC5_F475_4F0C_8822_861C497EA100_.wvu.FilterData" hidden="1" oldHidden="1">
    <formula>общее!$A$6:$J$303</formula>
    <oldFormula>общее!$A$6:$J$303</oldFormula>
  </rdn>
  <rcv guid="{CFD58EC5-F475-4F0C-8822-861C497EA100}" action="add"/>
</revisions>
</file>

<file path=xl/revisions/revisionLog1263111.xml><?xml version="1.0" encoding="utf-8"?>
<revisions xmlns="http://schemas.openxmlformats.org/spreadsheetml/2006/main" xmlns:r="http://schemas.openxmlformats.org/officeDocument/2006/relationships">
  <rfmt sheetId="1" sqref="F288:F289" start="0" length="2147483647">
    <dxf>
      <font>
        <b/>
      </font>
    </dxf>
  </rfmt>
  <rfmt sheetId="1" sqref="F295" start="0" length="2147483647">
    <dxf>
      <font>
        <b/>
      </font>
    </dxf>
  </rfmt>
  <rcv guid="{CFD58EC5-F475-4F0C-8822-861C497EA100}" action="delete"/>
  <rdn rId="0" localSheetId="1" customView="1" name="Z_CFD58EC5_F475_4F0C_8822_861C497EA100_.wvu.PrintArea" hidden="1" oldHidden="1">
    <formula>общее!$A$1:$J$303</formula>
    <oldFormula>общее!$A$1:$J$303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общее!$231:$234,общее!$236:$241</formula>
    <oldFormula>общее!$231:$234,общее!$236:$241</oldFormula>
  </rdn>
  <rdn rId="0" localSheetId="1" customView="1" name="Z_CFD58EC5_F475_4F0C_8822_861C497EA100_.wvu.FilterData" hidden="1" oldHidden="1">
    <formula>общее!$A$6:$J$303</formula>
    <oldFormula>общее!$A$6:$J$303</oldFormula>
  </rdn>
  <rcv guid="{CFD58EC5-F475-4F0C-8822-861C497EA100}" action="add"/>
</revisions>
</file>

<file path=xl/revisions/revisionLog12631111.xml><?xml version="1.0" encoding="utf-8"?>
<revisions xmlns="http://schemas.openxmlformats.org/spreadsheetml/2006/main" xmlns:r="http://schemas.openxmlformats.org/officeDocument/2006/relationships">
  <rcc rId="3318" sId="1" numFmtId="4">
    <oc r="D148">
      <v>76.656999999999996</v>
    </oc>
    <nc r="D148">
      <v>213.63200000000001</v>
    </nc>
  </rcc>
  <rcc rId="3319" sId="1" odxf="1" dxf="1">
    <oc r="F147" t="inlineStr">
      <is>
        <t>в 3,0 р.б.</t>
      </is>
    </oc>
    <nc r="F147">
      <f>SUM(D147/C147*100)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320" sId="1" odxf="1" dxf="1">
    <oc r="F148" t="inlineStr">
      <is>
        <t>в 2,4 р.б.</t>
      </is>
    </oc>
    <nc r="F148">
      <f>SUM(D148/C148*100)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321" sId="1" odxf="1" dxf="1">
    <oc r="F149" t="inlineStr">
      <is>
        <t>в 2,4 р.б.</t>
      </is>
    </oc>
    <nc r="F149">
      <f>SUM(D149/C149*100)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322" sId="1" odxf="1" dxf="1">
    <oc r="F150" t="inlineStr">
      <is>
        <t>в 3,1 р.б.</t>
      </is>
    </oc>
    <nc r="F150">
      <f>SUM(D150/C150*100)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323" sId="1" numFmtId="4">
    <oc r="D149">
      <v>657.76700000000005</v>
    </oc>
    <nc r="D149">
      <v>1277.8309999999999</v>
    </nc>
  </rcc>
  <rcc rId="3324" sId="1" numFmtId="4">
    <oc r="D150">
      <v>28239.886999999999</v>
    </oc>
    <nc r="D150">
      <v>67187.286999999997</v>
    </nc>
  </rcc>
  <rcc rId="3325" sId="1" numFmtId="4">
    <nc r="D151">
      <v>0</v>
    </nc>
  </rcc>
  <rcc rId="3326" sId="1" numFmtId="4">
    <oc r="D152">
      <v>148.619</v>
    </oc>
    <nc r="D152">
      <v>603.96100000000001</v>
    </nc>
  </rcc>
  <rcc rId="3327" sId="1" numFmtId="4">
    <nc r="D153">
      <v>0</v>
    </nc>
  </rcc>
  <rcc rId="3328" sId="1">
    <nc r="E153">
      <f>SUM(D153-C153)</f>
    </nc>
  </rcc>
  <rcc rId="3329" sId="1" numFmtId="4">
    <oc r="D154">
      <v>256.61700000000002</v>
    </oc>
    <nc r="D154">
      <v>542.476</v>
    </nc>
  </rcc>
  <rcc rId="3330" sId="1" numFmtId="4">
    <oc r="D155">
      <v>111.614</v>
    </oc>
    <nc r="D155">
      <v>224.31800000000001</v>
    </nc>
  </rcc>
  <rcc rId="3331" sId="1" numFmtId="4">
    <oc r="D157">
      <v>17993.116000000002</v>
    </oc>
    <nc r="D157">
      <v>39612.748</v>
    </nc>
  </rcc>
  <rcc rId="3332" sId="1" numFmtId="4">
    <oc r="H157">
      <v>19465.606</v>
    </oc>
    <nc r="H157">
      <v>35823.612000000001</v>
    </nc>
  </rcc>
  <rcc rId="3333" sId="1" numFmtId="4">
    <oc r="H158">
      <v>319.95100000000002</v>
    </oc>
    <nc r="H158">
      <v>1714.462</v>
    </nc>
  </rcc>
  <rcc rId="3334" sId="1" numFmtId="4">
    <oc r="D158">
      <v>2309.8760000000002</v>
    </oc>
    <nc r="D158">
      <v>7425.5379999999996</v>
    </nc>
  </rcc>
  <rcc rId="3335" sId="1" numFmtId="4">
    <nc r="D160">
      <v>380.03199999999998</v>
    </nc>
  </rcc>
  <rcc rId="3336" sId="1" numFmtId="4">
    <nc r="D161">
      <v>0</v>
    </nc>
  </rcc>
  <rcc rId="3337" sId="1" numFmtId="4">
    <oc r="D163">
      <v>1157.57</v>
    </oc>
    <nc r="D163">
      <v>2466.712</v>
    </nc>
  </rcc>
  <rcc rId="3338" sId="1" numFmtId="4">
    <nc r="D164">
      <v>0</v>
    </nc>
  </rcc>
  <rcc rId="3339" sId="1" numFmtId="4">
    <nc r="D165">
      <v>327.37799999999999</v>
    </nc>
  </rcc>
  <rcc rId="3340" sId="1" numFmtId="4">
    <oc r="D166">
      <v>333.48099999999999</v>
    </oc>
    <nc r="D166">
      <v>759.62099999999998</v>
    </nc>
  </rcc>
  <rcc rId="3341" sId="1" numFmtId="4">
    <nc r="H166">
      <v>159.78800000000001</v>
    </nc>
  </rcc>
  <rcc rId="3342" sId="1">
    <nc r="I166">
      <f>SUM(H166-G166)</f>
    </nc>
  </rcc>
  <rcc rId="3343" sId="1" numFmtId="4">
    <nc r="D168">
      <v>691.255</v>
    </nc>
  </rcc>
  <rcc rId="3344" sId="1" numFmtId="4">
    <nc r="D169">
      <v>13866.029</v>
    </nc>
  </rcc>
  <rcc rId="3345" sId="1">
    <nc r="E169">
      <f>SUM(D169-C169)</f>
    </nc>
  </rcc>
  <rfmt sheetId="1" sqref="D169">
    <dxf>
      <alignment horizontal="center" readingOrder="0"/>
    </dxf>
  </rfmt>
  <rfmt sheetId="1" sqref="D169">
    <dxf>
      <alignment vertical="center" readingOrder="0"/>
    </dxf>
  </rfmt>
  <rfmt sheetId="1" sqref="D169">
    <dxf>
      <alignment horizontal="right" readingOrder="0"/>
    </dxf>
  </rfmt>
  <rcc rId="3346" sId="1" numFmtId="4">
    <oc r="D170">
      <v>4025.056</v>
    </oc>
    <nc r="D170">
      <v>10190.716</v>
    </nc>
  </rcc>
  <rcv guid="{D0621073-25BE-47D7-AC33-51146458D41C}" action="delete"/>
  <rdn rId="0" localSheetId="1" customView="1" name="Z_D0621073_25BE_47D7_AC33_51146458D41C_.wvu.FilterData" hidden="1" oldHidden="1">
    <formula>общее!$A$6:$J$300</formula>
    <oldFormula>общее!$A$6:$J$300</oldFormula>
  </rdn>
  <rcv guid="{D0621073-25BE-47D7-AC33-51146458D41C}" action="add"/>
</revisions>
</file>

<file path=xl/revisions/revisionLog12631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27.xml><?xml version="1.0" encoding="utf-8"?>
<revisions xmlns="http://schemas.openxmlformats.org/spreadsheetml/2006/main" xmlns:r="http://schemas.openxmlformats.org/officeDocument/2006/relationships">
  <rcc rId="6095" sId="1" odxf="1" dxf="1">
    <nc r="D258">
      <f>D259+D262</f>
    </nc>
    <odxf>
      <font>
        <b val="0"/>
        <sz val="11"/>
        <name val="Times New Roman"/>
        <scheme val="none"/>
      </font>
      <numFmt numFmtId="167" formatCode="#,##0.000"/>
      <alignment horizontal="general" vertical="bottom" readingOrder="0"/>
      <border outline="0">
        <left/>
        <right/>
        <top/>
        <bottom/>
      </border>
    </odxf>
    <ndxf>
      <font>
        <b/>
        <sz val="12"/>
        <name val="Times New Roman"/>
        <scheme val="none"/>
      </font>
      <numFmt numFmtId="4" formatCode="#,##0.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6" sId="1" odxf="1" dxf="1">
    <nc r="D259">
      <f>D260</f>
    </nc>
    <odxf>
      <font>
        <b val="0"/>
        <sz val="11"/>
        <name val="Times New Roman"/>
        <scheme val="none"/>
      </font>
      <numFmt numFmtId="167" formatCode="#,##0.000"/>
      <alignment horizontal="general" vertical="bottom" readingOrder="0"/>
      <border outline="0">
        <left/>
        <right/>
        <top/>
        <bottom/>
      </border>
    </odxf>
    <ndxf>
      <font>
        <b/>
        <sz val="12"/>
        <name val="Times New Roman"/>
        <scheme val="none"/>
      </font>
      <numFmt numFmtId="4" formatCode="#,##0.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7" sId="1" odxf="1" dxf="1">
    <nc r="D260">
      <f>D261</f>
    </nc>
    <odxf>
      <font>
        <b val="0"/>
        <sz val="11"/>
        <name val="Times New Roman"/>
        <scheme val="none"/>
      </font>
      <numFmt numFmtId="167" formatCode="#,##0.000"/>
      <alignment horizontal="general" vertical="bottom" readingOrder="0"/>
      <border outline="0">
        <left/>
        <right/>
        <top/>
        <bottom/>
      </border>
    </odxf>
    <ndxf>
      <font>
        <b/>
        <sz val="12"/>
        <name val="Times New Roman"/>
        <scheme val="none"/>
      </font>
      <numFmt numFmtId="4" formatCode="#,##0.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61" start="0" length="0">
    <dxf>
      <font>
        <sz val="12"/>
        <name val="Times New Roman"/>
        <scheme val="none"/>
      </font>
      <numFmt numFmtId="4" formatCode="#,##0.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98" sId="1" odxf="1" dxf="1">
    <nc r="D262">
      <f>D265+D263-D264</f>
    </nc>
    <odxf>
      <font>
        <b val="0"/>
        <sz val="11"/>
        <name val="Times New Roman"/>
        <scheme val="none"/>
      </font>
      <numFmt numFmtId="167" formatCode="#,##0.000"/>
      <alignment horizontal="general" vertical="bottom" readingOrder="0"/>
      <border outline="0">
        <left/>
        <right/>
        <top/>
        <bottom/>
      </border>
    </odxf>
    <ndxf>
      <font>
        <b/>
        <sz val="12"/>
        <name val="Times New Roman"/>
        <scheme val="none"/>
      </font>
      <numFmt numFmtId="4" formatCode="#,##0.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63" start="0" length="0">
    <dxf>
      <font>
        <b/>
        <sz val="12"/>
        <name val="Times New Roman"/>
        <scheme val="none"/>
      </font>
      <numFmt numFmtId="4" formatCode="#,##0.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64" start="0" length="0">
    <dxf>
      <font>
        <b/>
        <sz val="12"/>
        <name val="Times New Roman"/>
        <scheme val="none"/>
      </font>
      <numFmt numFmtId="4" formatCode="#,##0.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65" start="0" length="0">
    <dxf>
      <font>
        <sz val="12"/>
        <name val="Times New Roman"/>
        <scheme val="none"/>
      </font>
      <numFmt numFmtId="4" formatCode="#,##0.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99" sId="1" odxf="1" dxf="1">
    <nc r="D266">
      <f>SUM(D267)</f>
    </nc>
    <odxf>
      <font>
        <b val="0"/>
        <sz val="11"/>
        <name val="Times New Roman"/>
        <scheme val="none"/>
      </font>
      <numFmt numFmtId="167" formatCode="#,##0.000"/>
      <alignment horizontal="general" vertical="bottom" readingOrder="0"/>
      <border outline="0">
        <left/>
        <right/>
        <top/>
        <bottom/>
      </border>
    </odxf>
    <ndxf>
      <font>
        <b/>
        <sz val="12"/>
        <name val="Times New Roman"/>
        <scheme val="none"/>
      </font>
      <numFmt numFmtId="4" formatCode="#,##0.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0" sId="1" odxf="1" dxf="1">
    <nc r="D267">
      <f>+D268</f>
    </nc>
    <odxf>
      <font>
        <b val="0"/>
        <sz val="11"/>
        <name val="Times New Roman"/>
        <scheme val="none"/>
      </font>
      <numFmt numFmtId="167" formatCode="#,##0.000"/>
      <alignment horizontal="general" vertical="bottom" readingOrder="0"/>
      <border outline="0">
        <left/>
        <right/>
        <top/>
        <bottom/>
      </border>
    </odxf>
    <ndxf>
      <font>
        <b/>
        <sz val="12"/>
        <name val="Times New Roman"/>
        <scheme val="none"/>
      </font>
      <numFmt numFmtId="4" formatCode="#,##0.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68" start="0" length="0">
    <dxf>
      <font>
        <sz val="12"/>
        <name val="Times New Roman"/>
        <scheme val="none"/>
      </font>
      <numFmt numFmtId="4" formatCode="#,##0.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69" start="0" length="0">
    <dxf>
      <font>
        <b/>
        <sz val="12"/>
        <name val="Times New Roman"/>
        <scheme val="none"/>
      </font>
      <numFmt numFmtId="4" formatCode="#,##0.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01" sId="1">
    <nc r="D269">
      <f>D258+D266</f>
    </nc>
  </rcc>
  <rcc rId="6102" sId="1" odxf="1" dxf="1">
    <nc r="C258">
      <f>C259+C262</f>
    </nc>
    <odxf>
      <font>
        <b val="0"/>
        <sz val="11"/>
        <name val="Times New Roman"/>
        <scheme val="none"/>
      </font>
      <numFmt numFmtId="167" formatCode="#,##0.000"/>
      <alignment horizontal="general" vertical="bottom" readingOrder="0"/>
      <border outline="0">
        <left/>
        <right/>
        <top/>
        <bottom/>
      </border>
    </odxf>
    <ndxf>
      <font>
        <b/>
        <sz val="12"/>
        <name val="Times New Roman"/>
        <scheme val="none"/>
      </font>
      <numFmt numFmtId="4" formatCode="#,##0.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3" sId="1" odxf="1" dxf="1">
    <nc r="C259">
      <f>C260</f>
    </nc>
    <odxf>
      <font>
        <b val="0"/>
        <sz val="11"/>
        <name val="Times New Roman"/>
        <scheme val="none"/>
      </font>
      <numFmt numFmtId="167" formatCode="#,##0.000"/>
      <alignment horizontal="general" vertical="bottom" readingOrder="0"/>
      <border outline="0">
        <left/>
        <right/>
        <top/>
        <bottom/>
      </border>
    </odxf>
    <ndxf>
      <font>
        <b/>
        <sz val="12"/>
        <name val="Times New Roman"/>
        <scheme val="none"/>
      </font>
      <numFmt numFmtId="4" formatCode="#,##0.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4" sId="1" odxf="1" dxf="1">
    <nc r="C260">
      <f>C261</f>
    </nc>
    <odxf>
      <font>
        <b val="0"/>
        <sz val="11"/>
        <name val="Times New Roman"/>
        <scheme val="none"/>
      </font>
      <numFmt numFmtId="167" formatCode="#,##0.000"/>
      <alignment horizontal="general" vertical="bottom" readingOrder="0"/>
      <border outline="0">
        <left/>
        <right/>
        <top/>
        <bottom/>
      </border>
    </odxf>
    <ndxf>
      <font>
        <b/>
        <sz val="12"/>
        <name val="Times New Roman"/>
        <scheme val="none"/>
      </font>
      <numFmt numFmtId="4" formatCode="#,##0.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5" sId="1" odxf="1" dxf="1" numFmtId="4">
    <nc r="C261">
      <v>213750000</v>
    </nc>
    <odxf>
      <font>
        <sz val="11"/>
        <name val="Times New Roman"/>
        <scheme val="none"/>
      </font>
      <numFmt numFmtId="167" formatCode="#,##0.000"/>
      <alignment horizontal="general" vertical="bottom" readingOrder="0"/>
      <border outline="0">
        <left/>
        <right/>
        <top/>
        <bottom/>
      </border>
    </odxf>
    <ndxf>
      <font>
        <sz val="12"/>
        <name val="Times New Roman"/>
        <scheme val="none"/>
      </font>
      <numFmt numFmtId="4" formatCode="#,##0.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6" sId="1" odxf="1" dxf="1">
    <nc r="C262">
      <f>C265+C263-C264</f>
    </nc>
    <odxf>
      <font>
        <b val="0"/>
        <sz val="11"/>
        <name val="Times New Roman"/>
        <scheme val="none"/>
      </font>
      <numFmt numFmtId="167" formatCode="#,##0.000"/>
      <alignment horizontal="general" vertical="bottom" readingOrder="0"/>
      <border outline="0">
        <left/>
        <right/>
        <top/>
        <bottom/>
      </border>
    </odxf>
    <ndxf>
      <font>
        <b/>
        <sz val="12"/>
        <name val="Times New Roman"/>
        <scheme val="none"/>
      </font>
      <numFmt numFmtId="4" formatCode="#,##0.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7" sId="1" odxf="1" dxf="1" numFmtId="4">
    <nc r="C263">
      <v>17400004.350000001</v>
    </nc>
    <odxf>
      <font>
        <b val="0"/>
        <sz val="11"/>
        <name val="Times New Roman"/>
        <scheme val="none"/>
      </font>
      <numFmt numFmtId="167" formatCode="#,##0.000"/>
      <alignment horizontal="general" vertical="bottom" readingOrder="0"/>
      <border outline="0">
        <left/>
        <right/>
        <top/>
        <bottom/>
      </border>
    </odxf>
    <ndxf>
      <font>
        <b/>
        <sz val="12"/>
        <name val="Times New Roman"/>
        <scheme val="none"/>
      </font>
      <numFmt numFmtId="4" formatCode="#,##0.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8" sId="1" odxf="1" dxf="1" numFmtId="4">
    <nc r="C264">
      <v>2720404.35</v>
    </nc>
    <odxf>
      <font>
        <b val="0"/>
        <sz val="11"/>
        <name val="Times New Roman"/>
        <scheme val="none"/>
      </font>
      <numFmt numFmtId="167" formatCode="#,##0.000"/>
      <alignment horizontal="general" vertical="bottom" readingOrder="0"/>
      <border outline="0">
        <left/>
        <right/>
        <top/>
        <bottom/>
      </border>
    </odxf>
    <ndxf>
      <font>
        <b/>
        <sz val="12"/>
        <name val="Times New Roman"/>
        <scheme val="none"/>
      </font>
      <numFmt numFmtId="4" formatCode="#,##0.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9" sId="1" odxf="1" dxf="1" numFmtId="4">
    <nc r="C265">
      <v>1552038014.4300001</v>
    </nc>
    <odxf>
      <font>
        <sz val="11"/>
        <name val="Times New Roman"/>
        <scheme val="none"/>
      </font>
      <numFmt numFmtId="167" formatCode="#,##0.000"/>
      <alignment horizontal="general" vertical="bottom" readingOrder="0"/>
      <border outline="0">
        <left/>
        <right/>
        <top/>
        <bottom/>
      </border>
    </odxf>
    <ndxf>
      <font>
        <sz val="12"/>
        <name val="Times New Roman"/>
        <scheme val="none"/>
      </font>
      <numFmt numFmtId="4" formatCode="#,##0.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0" sId="1" odxf="1" dxf="1">
    <nc r="C266">
      <f>SUM(C267)</f>
    </nc>
    <odxf>
      <font>
        <b val="0"/>
        <sz val="11"/>
        <name val="Times New Roman"/>
        <scheme val="none"/>
      </font>
      <numFmt numFmtId="167" formatCode="#,##0.000"/>
      <alignment horizontal="general" vertical="bottom" readingOrder="0"/>
      <border outline="0">
        <left/>
        <right/>
        <top/>
        <bottom/>
      </border>
    </odxf>
    <ndxf>
      <font>
        <b/>
        <sz val="12"/>
        <name val="Times New Roman"/>
        <scheme val="none"/>
      </font>
      <numFmt numFmtId="4" formatCode="#,##0.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1" sId="1" odxf="1" dxf="1">
    <nc r="C267">
      <f>+C268</f>
    </nc>
    <odxf>
      <font>
        <b val="0"/>
        <sz val="11"/>
        <name val="Times New Roman"/>
        <scheme val="none"/>
      </font>
      <numFmt numFmtId="167" formatCode="#,##0.000"/>
      <alignment horizontal="general" vertical="bottom" readingOrder="0"/>
      <border outline="0">
        <left/>
        <right/>
        <top/>
        <bottom/>
      </border>
    </odxf>
    <ndxf>
      <font>
        <b/>
        <sz val="12"/>
        <name val="Times New Roman"/>
        <scheme val="none"/>
      </font>
      <numFmt numFmtId="4" formatCode="#,##0.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2" sId="1" odxf="1" dxf="1" numFmtId="4">
    <nc r="C268">
      <v>-4530530</v>
    </nc>
    <odxf>
      <font>
        <sz val="11"/>
        <name val="Times New Roman"/>
        <scheme val="none"/>
      </font>
      <numFmt numFmtId="167" formatCode="#,##0.000"/>
      <alignment horizontal="general" vertical="bottom" readingOrder="0"/>
      <border outline="0">
        <left/>
        <right/>
        <top/>
        <bottom/>
      </border>
    </odxf>
    <ndxf>
      <font>
        <sz val="12"/>
        <name val="Times New Roman"/>
        <scheme val="none"/>
      </font>
      <numFmt numFmtId="4" formatCode="#,##0.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3" sId="1" odxf="1" dxf="1">
    <nc r="C269">
      <f>C258+C266</f>
    </nc>
    <odxf>
      <font>
        <b val="0"/>
        <sz val="11"/>
        <name val="Times New Roman"/>
        <scheme val="none"/>
      </font>
      <numFmt numFmtId="167" formatCode="#,##0.000"/>
      <alignment horizontal="general" vertical="bottom" readingOrder="0"/>
      <border outline="0">
        <left/>
        <right/>
        <top/>
        <bottom/>
      </border>
    </odxf>
    <ndxf>
      <font>
        <b/>
        <sz val="12"/>
        <name val="Times New Roman"/>
        <scheme val="none"/>
      </font>
      <numFmt numFmtId="4" formatCode="#,##0.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4" sId="1" numFmtId="4">
    <nc r="C247">
      <v>0</v>
    </nc>
  </rcc>
  <rcc rId="6115" sId="1" numFmtId="4">
    <nc r="D247">
      <v>0</v>
    </nc>
  </rcc>
  <rcc rId="6116" sId="1">
    <nc r="E247">
      <f>SUM(D247-C247)</f>
    </nc>
  </rcc>
  <rcc rId="6117" sId="1" numFmtId="4">
    <nc r="G247">
      <v>0</v>
    </nc>
  </rcc>
  <rcc rId="6118" sId="1" numFmtId="4">
    <nc r="H247">
      <v>0</v>
    </nc>
  </rcc>
  <rcc rId="6119" sId="1">
    <nc r="I247">
      <f>SUM(H247-G247)</f>
    </nc>
  </rcc>
  <rrc rId="6120" sId="1" ref="A258:XFD258" action="deleteRow">
    <undo index="0" exp="ref" v="1" dr="D258" r="D269" sId="1"/>
    <undo index="0" exp="ref" v="1" dr="C258" r="C269" sId="1"/>
    <rfmt sheetId="1" xfDxf="1" sqref="A258:XFD258" start="0" length="0">
      <dxf>
        <font>
          <sz val="11"/>
        </font>
        <fill>
          <patternFill patternType="solid">
            <bgColor rgb="FFFFFF00"/>
          </patternFill>
        </fill>
      </dxf>
    </rfmt>
    <rcc rId="0" sId="1" dxf="1">
      <nc r="A258" t="inlineStr">
        <is>
          <t xml:space="preserve">200000  </t>
        </is>
      </nc>
      <ndxf>
        <font>
          <b/>
          <sz val="12"/>
          <name val="Times New Roman"/>
          <scheme val="none"/>
        </font>
        <fill>
          <patternFill patternType="none">
            <bgColor indexed="6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8" t="inlineStr">
        <is>
          <t>Внутрішнє фінансування</t>
        </is>
      </nc>
      <ndxf>
        <font>
          <b/>
          <sz val="12"/>
          <name val="Times New Roman"/>
          <scheme val="none"/>
        </font>
        <fill>
          <patternFill patternType="none">
            <bgColor indexed="6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8">
        <f>C259+C262</f>
      </nc>
      <ndxf>
        <font>
          <b/>
          <sz val="12"/>
          <name val="Times New Roman"/>
          <scheme val="none"/>
        </font>
        <numFmt numFmtId="4" formatCode="#,##0.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8">
        <f>D259+D262</f>
      </nc>
      <ndxf>
        <font>
          <b/>
          <sz val="12"/>
          <name val="Times New Roman"/>
          <scheme val="none"/>
        </font>
        <numFmt numFmtId="4" formatCode="#,##0.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58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F258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top" readingOrder="0"/>
      </dxf>
    </rfmt>
    <rfmt sheetId="1" sqref="G25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H25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I25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J258" start="0" length="0">
      <dxf>
        <font>
          <sz val="1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top" readingOrder="0"/>
      </dxf>
    </rfmt>
    <rfmt sheetId="1" sqref="K258" start="0" length="0">
      <dxf>
        <fill>
          <patternFill patternType="none">
            <bgColor indexed="65"/>
          </patternFill>
        </fill>
      </dxf>
    </rfmt>
    <rfmt sheetId="1" sqref="L258" start="0" length="0">
      <dxf>
        <fill>
          <patternFill patternType="none">
            <bgColor indexed="65"/>
          </patternFill>
        </fill>
      </dxf>
    </rfmt>
    <rfmt sheetId="1" sqref="M258" start="0" length="0">
      <dxf>
        <fill>
          <patternFill patternType="none">
            <bgColor indexed="65"/>
          </patternFill>
        </fill>
      </dxf>
    </rfmt>
    <rfmt sheetId="1" sqref="N258" start="0" length="0">
      <dxf>
        <fill>
          <patternFill patternType="none">
            <bgColor indexed="65"/>
          </patternFill>
        </fill>
      </dxf>
    </rfmt>
    <rfmt sheetId="1" sqref="O258" start="0" length="0">
      <dxf>
        <fill>
          <patternFill patternType="none">
            <bgColor indexed="65"/>
          </patternFill>
        </fill>
      </dxf>
    </rfmt>
    <rfmt sheetId="1" sqref="P258" start="0" length="0">
      <dxf>
        <fill>
          <patternFill patternType="none">
            <bgColor indexed="65"/>
          </patternFill>
        </fill>
      </dxf>
    </rfmt>
    <rfmt sheetId="1" sqref="Q258" start="0" length="0">
      <dxf>
        <fill>
          <patternFill patternType="none">
            <bgColor indexed="65"/>
          </patternFill>
        </fill>
      </dxf>
    </rfmt>
    <rfmt sheetId="1" sqref="R258" start="0" length="0">
      <dxf>
        <fill>
          <patternFill patternType="none">
            <bgColor indexed="65"/>
          </patternFill>
        </fill>
      </dxf>
    </rfmt>
    <rfmt sheetId="1" sqref="S258" start="0" length="0">
      <dxf>
        <fill>
          <patternFill patternType="none">
            <bgColor indexed="65"/>
          </patternFill>
        </fill>
      </dxf>
    </rfmt>
    <rfmt sheetId="1" sqref="T258" start="0" length="0">
      <dxf>
        <fill>
          <patternFill patternType="none">
            <bgColor indexed="65"/>
          </patternFill>
        </fill>
      </dxf>
    </rfmt>
    <rfmt sheetId="1" sqref="U258" start="0" length="0">
      <dxf>
        <fill>
          <patternFill patternType="none">
            <bgColor indexed="65"/>
          </patternFill>
        </fill>
      </dxf>
    </rfmt>
    <rfmt sheetId="1" sqref="V258" start="0" length="0">
      <dxf>
        <fill>
          <patternFill patternType="none">
            <bgColor indexed="65"/>
          </patternFill>
        </fill>
      </dxf>
    </rfmt>
    <rfmt sheetId="1" sqref="W258" start="0" length="0">
      <dxf>
        <fill>
          <patternFill patternType="none">
            <bgColor indexed="65"/>
          </patternFill>
        </fill>
      </dxf>
    </rfmt>
    <rfmt sheetId="1" sqref="X258" start="0" length="0">
      <dxf>
        <fill>
          <patternFill patternType="none">
            <bgColor indexed="65"/>
          </patternFill>
        </fill>
      </dxf>
    </rfmt>
    <rfmt sheetId="1" sqref="Y258" start="0" length="0">
      <dxf>
        <fill>
          <patternFill patternType="none">
            <bgColor indexed="65"/>
          </patternFill>
        </fill>
      </dxf>
    </rfmt>
    <rfmt sheetId="1" sqref="Z258" start="0" length="0">
      <dxf>
        <fill>
          <patternFill patternType="none">
            <bgColor indexed="65"/>
          </patternFill>
        </fill>
      </dxf>
    </rfmt>
    <rfmt sheetId="1" sqref="AA258" start="0" length="0">
      <dxf>
        <fill>
          <patternFill patternType="none">
            <bgColor indexed="65"/>
          </patternFill>
        </fill>
      </dxf>
    </rfmt>
    <rfmt sheetId="1" sqref="AB258" start="0" length="0">
      <dxf>
        <fill>
          <patternFill patternType="none">
            <bgColor indexed="65"/>
          </patternFill>
        </fill>
      </dxf>
    </rfmt>
    <rfmt sheetId="1" sqref="AC258" start="0" length="0">
      <dxf>
        <fill>
          <patternFill patternType="none">
            <bgColor indexed="65"/>
          </patternFill>
        </fill>
      </dxf>
    </rfmt>
    <rfmt sheetId="1" sqref="AD258" start="0" length="0">
      <dxf>
        <fill>
          <patternFill patternType="none">
            <bgColor indexed="65"/>
          </patternFill>
        </fill>
      </dxf>
    </rfmt>
    <rfmt sheetId="1" sqref="AE258" start="0" length="0">
      <dxf>
        <fill>
          <patternFill patternType="none">
            <bgColor indexed="65"/>
          </patternFill>
        </fill>
      </dxf>
    </rfmt>
    <rfmt sheetId="1" sqref="AF258" start="0" length="0">
      <dxf>
        <fill>
          <patternFill patternType="none">
            <bgColor indexed="65"/>
          </patternFill>
        </fill>
      </dxf>
    </rfmt>
    <rfmt sheetId="1" sqref="AG258" start="0" length="0">
      <dxf>
        <fill>
          <patternFill patternType="none">
            <bgColor indexed="65"/>
          </patternFill>
        </fill>
      </dxf>
    </rfmt>
    <rfmt sheetId="1" sqref="AH258" start="0" length="0">
      <dxf>
        <fill>
          <patternFill patternType="none">
            <bgColor indexed="65"/>
          </patternFill>
        </fill>
      </dxf>
    </rfmt>
    <rfmt sheetId="1" sqref="AI258" start="0" length="0">
      <dxf>
        <fill>
          <patternFill patternType="none">
            <bgColor indexed="65"/>
          </patternFill>
        </fill>
      </dxf>
    </rfmt>
    <rfmt sheetId="1" sqref="AJ258" start="0" length="0">
      <dxf>
        <fill>
          <patternFill patternType="none">
            <bgColor indexed="65"/>
          </patternFill>
        </fill>
      </dxf>
    </rfmt>
    <rfmt sheetId="1" sqref="AK258" start="0" length="0">
      <dxf>
        <fill>
          <patternFill patternType="none">
            <bgColor indexed="65"/>
          </patternFill>
        </fill>
      </dxf>
    </rfmt>
    <rfmt sheetId="1" sqref="AL258" start="0" length="0">
      <dxf>
        <fill>
          <patternFill patternType="none">
            <bgColor indexed="65"/>
          </patternFill>
        </fill>
      </dxf>
    </rfmt>
    <rfmt sheetId="1" sqref="AM258" start="0" length="0">
      <dxf>
        <fill>
          <patternFill patternType="none">
            <bgColor indexed="65"/>
          </patternFill>
        </fill>
      </dxf>
    </rfmt>
    <rfmt sheetId="1" sqref="AN258" start="0" length="0">
      <dxf>
        <fill>
          <patternFill patternType="none">
            <bgColor indexed="65"/>
          </patternFill>
        </fill>
      </dxf>
    </rfmt>
    <rfmt sheetId="1" sqref="AO258" start="0" length="0">
      <dxf>
        <fill>
          <patternFill patternType="none">
            <bgColor indexed="65"/>
          </patternFill>
        </fill>
      </dxf>
    </rfmt>
    <rfmt sheetId="1" sqref="AP258" start="0" length="0">
      <dxf>
        <fill>
          <patternFill patternType="none">
            <bgColor indexed="65"/>
          </patternFill>
        </fill>
      </dxf>
    </rfmt>
    <rfmt sheetId="1" sqref="AQ258" start="0" length="0">
      <dxf>
        <fill>
          <patternFill patternType="none">
            <bgColor indexed="65"/>
          </patternFill>
        </fill>
      </dxf>
    </rfmt>
    <rfmt sheetId="1" sqref="AR258" start="0" length="0">
      <dxf>
        <fill>
          <patternFill patternType="none">
            <bgColor indexed="65"/>
          </patternFill>
        </fill>
      </dxf>
    </rfmt>
    <rfmt sheetId="1" sqref="AS258" start="0" length="0">
      <dxf>
        <fill>
          <patternFill patternType="none">
            <bgColor indexed="65"/>
          </patternFill>
        </fill>
      </dxf>
    </rfmt>
    <rfmt sheetId="1" sqref="AT258" start="0" length="0">
      <dxf>
        <fill>
          <patternFill patternType="none">
            <bgColor indexed="65"/>
          </patternFill>
        </fill>
      </dxf>
    </rfmt>
    <rfmt sheetId="1" sqref="AU258" start="0" length="0">
      <dxf>
        <fill>
          <patternFill patternType="none">
            <bgColor indexed="65"/>
          </patternFill>
        </fill>
      </dxf>
    </rfmt>
    <rfmt sheetId="1" sqref="AV258" start="0" length="0">
      <dxf>
        <fill>
          <patternFill patternType="none">
            <bgColor indexed="65"/>
          </patternFill>
        </fill>
      </dxf>
    </rfmt>
    <rfmt sheetId="1" sqref="AW258" start="0" length="0">
      <dxf>
        <fill>
          <patternFill patternType="none">
            <bgColor indexed="65"/>
          </patternFill>
        </fill>
      </dxf>
    </rfmt>
    <rfmt sheetId="1" sqref="AX258" start="0" length="0">
      <dxf>
        <fill>
          <patternFill patternType="none">
            <bgColor indexed="65"/>
          </patternFill>
        </fill>
      </dxf>
    </rfmt>
    <rfmt sheetId="1" sqref="AY258" start="0" length="0">
      <dxf>
        <fill>
          <patternFill patternType="none">
            <bgColor indexed="65"/>
          </patternFill>
        </fill>
      </dxf>
    </rfmt>
    <rfmt sheetId="1" sqref="AZ258" start="0" length="0">
      <dxf>
        <fill>
          <patternFill patternType="none">
            <bgColor indexed="65"/>
          </patternFill>
        </fill>
      </dxf>
    </rfmt>
    <rfmt sheetId="1" sqref="BA258" start="0" length="0">
      <dxf>
        <fill>
          <patternFill patternType="none">
            <bgColor indexed="65"/>
          </patternFill>
        </fill>
      </dxf>
    </rfmt>
    <rfmt sheetId="1" sqref="BB258" start="0" length="0">
      <dxf>
        <fill>
          <patternFill patternType="none">
            <bgColor indexed="65"/>
          </patternFill>
        </fill>
      </dxf>
    </rfmt>
    <rfmt sheetId="1" sqref="BC258" start="0" length="0">
      <dxf>
        <fill>
          <patternFill patternType="none">
            <bgColor indexed="65"/>
          </patternFill>
        </fill>
      </dxf>
    </rfmt>
    <rfmt sheetId="1" sqref="BD258" start="0" length="0">
      <dxf>
        <fill>
          <patternFill patternType="none">
            <bgColor indexed="65"/>
          </patternFill>
        </fill>
      </dxf>
    </rfmt>
    <rfmt sheetId="1" sqref="BE258" start="0" length="0">
      <dxf>
        <fill>
          <patternFill patternType="none">
            <bgColor indexed="65"/>
          </patternFill>
        </fill>
      </dxf>
    </rfmt>
    <rfmt sheetId="1" sqref="BF258" start="0" length="0">
      <dxf>
        <fill>
          <patternFill patternType="none">
            <bgColor indexed="65"/>
          </patternFill>
        </fill>
      </dxf>
    </rfmt>
    <rfmt sheetId="1" sqref="BG258" start="0" length="0">
      <dxf>
        <fill>
          <patternFill patternType="none">
            <bgColor indexed="65"/>
          </patternFill>
        </fill>
      </dxf>
    </rfmt>
    <rfmt sheetId="1" sqref="BH258" start="0" length="0">
      <dxf>
        <fill>
          <patternFill patternType="none">
            <bgColor indexed="65"/>
          </patternFill>
        </fill>
      </dxf>
    </rfmt>
    <rfmt sheetId="1" sqref="BI258" start="0" length="0">
      <dxf>
        <fill>
          <patternFill patternType="none">
            <bgColor indexed="65"/>
          </patternFill>
        </fill>
      </dxf>
    </rfmt>
    <rfmt sheetId="1" sqref="BJ258" start="0" length="0">
      <dxf>
        <fill>
          <patternFill patternType="none">
            <bgColor indexed="65"/>
          </patternFill>
        </fill>
      </dxf>
    </rfmt>
    <rfmt sheetId="1" sqref="BK258" start="0" length="0">
      <dxf>
        <fill>
          <patternFill patternType="none">
            <bgColor indexed="65"/>
          </patternFill>
        </fill>
      </dxf>
    </rfmt>
    <rfmt sheetId="1" sqref="BL258" start="0" length="0">
      <dxf>
        <fill>
          <patternFill patternType="none">
            <bgColor indexed="65"/>
          </patternFill>
        </fill>
      </dxf>
    </rfmt>
    <rfmt sheetId="1" sqref="BM258" start="0" length="0">
      <dxf>
        <fill>
          <patternFill patternType="none">
            <bgColor indexed="65"/>
          </patternFill>
        </fill>
      </dxf>
    </rfmt>
    <rfmt sheetId="1" sqref="BN258" start="0" length="0">
      <dxf>
        <fill>
          <patternFill patternType="none">
            <bgColor indexed="65"/>
          </patternFill>
        </fill>
      </dxf>
    </rfmt>
    <rfmt sheetId="1" sqref="BO258" start="0" length="0">
      <dxf>
        <fill>
          <patternFill patternType="none">
            <bgColor indexed="65"/>
          </patternFill>
        </fill>
      </dxf>
    </rfmt>
    <rfmt sheetId="1" sqref="BP258" start="0" length="0">
      <dxf>
        <fill>
          <patternFill patternType="none">
            <bgColor indexed="65"/>
          </patternFill>
        </fill>
      </dxf>
    </rfmt>
    <rfmt sheetId="1" sqref="BQ258" start="0" length="0">
      <dxf>
        <fill>
          <patternFill patternType="none">
            <bgColor indexed="65"/>
          </patternFill>
        </fill>
      </dxf>
    </rfmt>
    <rfmt sheetId="1" sqref="BR258" start="0" length="0">
      <dxf>
        <fill>
          <patternFill patternType="none">
            <bgColor indexed="65"/>
          </patternFill>
        </fill>
      </dxf>
    </rfmt>
    <rfmt sheetId="1" sqref="BS258" start="0" length="0">
      <dxf>
        <fill>
          <patternFill patternType="none">
            <bgColor indexed="65"/>
          </patternFill>
        </fill>
      </dxf>
    </rfmt>
    <rfmt sheetId="1" sqref="BT258" start="0" length="0">
      <dxf>
        <fill>
          <patternFill patternType="none">
            <bgColor indexed="65"/>
          </patternFill>
        </fill>
      </dxf>
    </rfmt>
    <rfmt sheetId="1" sqref="BU258" start="0" length="0">
      <dxf>
        <fill>
          <patternFill patternType="none">
            <bgColor indexed="65"/>
          </patternFill>
        </fill>
      </dxf>
    </rfmt>
    <rfmt sheetId="1" sqref="BV258" start="0" length="0">
      <dxf>
        <fill>
          <patternFill patternType="none">
            <bgColor indexed="65"/>
          </patternFill>
        </fill>
      </dxf>
    </rfmt>
    <rfmt sheetId="1" sqref="BW258" start="0" length="0">
      <dxf>
        <fill>
          <patternFill patternType="none">
            <bgColor indexed="65"/>
          </patternFill>
        </fill>
      </dxf>
    </rfmt>
    <rfmt sheetId="1" sqref="BX258" start="0" length="0">
      <dxf>
        <fill>
          <patternFill patternType="none">
            <bgColor indexed="65"/>
          </patternFill>
        </fill>
      </dxf>
    </rfmt>
    <rfmt sheetId="1" sqref="BY258" start="0" length="0">
      <dxf>
        <fill>
          <patternFill patternType="none">
            <bgColor indexed="65"/>
          </patternFill>
        </fill>
      </dxf>
    </rfmt>
    <rfmt sheetId="1" sqref="BZ258" start="0" length="0">
      <dxf>
        <fill>
          <patternFill patternType="none">
            <bgColor indexed="65"/>
          </patternFill>
        </fill>
      </dxf>
    </rfmt>
    <rfmt sheetId="1" sqref="CA258" start="0" length="0">
      <dxf>
        <fill>
          <patternFill patternType="none">
            <bgColor indexed="65"/>
          </patternFill>
        </fill>
      </dxf>
    </rfmt>
    <rfmt sheetId="1" sqref="CB258" start="0" length="0">
      <dxf>
        <fill>
          <patternFill patternType="none">
            <bgColor indexed="65"/>
          </patternFill>
        </fill>
      </dxf>
    </rfmt>
    <rfmt sheetId="1" sqref="CC258" start="0" length="0">
      <dxf>
        <fill>
          <patternFill patternType="none">
            <bgColor indexed="65"/>
          </patternFill>
        </fill>
      </dxf>
    </rfmt>
    <rfmt sheetId="1" sqref="CD258" start="0" length="0">
      <dxf>
        <fill>
          <patternFill patternType="none">
            <bgColor indexed="65"/>
          </patternFill>
        </fill>
      </dxf>
    </rfmt>
    <rfmt sheetId="1" sqref="CE258" start="0" length="0">
      <dxf>
        <fill>
          <patternFill patternType="none">
            <bgColor indexed="65"/>
          </patternFill>
        </fill>
      </dxf>
    </rfmt>
    <rfmt sheetId="1" sqref="CF258" start="0" length="0">
      <dxf>
        <fill>
          <patternFill patternType="none">
            <bgColor indexed="65"/>
          </patternFill>
        </fill>
      </dxf>
    </rfmt>
    <rfmt sheetId="1" sqref="CG258" start="0" length="0">
      <dxf>
        <fill>
          <patternFill patternType="none">
            <bgColor indexed="65"/>
          </patternFill>
        </fill>
      </dxf>
    </rfmt>
    <rfmt sheetId="1" sqref="CH258" start="0" length="0">
      <dxf>
        <fill>
          <patternFill patternType="none">
            <bgColor indexed="65"/>
          </patternFill>
        </fill>
      </dxf>
    </rfmt>
    <rfmt sheetId="1" sqref="CI258" start="0" length="0">
      <dxf>
        <fill>
          <patternFill patternType="none">
            <bgColor indexed="65"/>
          </patternFill>
        </fill>
      </dxf>
    </rfmt>
    <rfmt sheetId="1" sqref="CJ258" start="0" length="0">
      <dxf>
        <fill>
          <patternFill patternType="none">
            <bgColor indexed="65"/>
          </patternFill>
        </fill>
      </dxf>
    </rfmt>
    <rfmt sheetId="1" sqref="CK258" start="0" length="0">
      <dxf>
        <fill>
          <patternFill patternType="none">
            <bgColor indexed="65"/>
          </patternFill>
        </fill>
      </dxf>
    </rfmt>
    <rfmt sheetId="1" sqref="CL258" start="0" length="0">
      <dxf>
        <fill>
          <patternFill patternType="none">
            <bgColor indexed="65"/>
          </patternFill>
        </fill>
      </dxf>
    </rfmt>
    <rfmt sheetId="1" sqref="CM258" start="0" length="0">
      <dxf>
        <fill>
          <patternFill patternType="none">
            <bgColor indexed="65"/>
          </patternFill>
        </fill>
      </dxf>
    </rfmt>
    <rfmt sheetId="1" sqref="CN258" start="0" length="0">
      <dxf>
        <fill>
          <patternFill patternType="none">
            <bgColor indexed="65"/>
          </patternFill>
        </fill>
      </dxf>
    </rfmt>
    <rfmt sheetId="1" sqref="CO258" start="0" length="0">
      <dxf>
        <fill>
          <patternFill patternType="none">
            <bgColor indexed="65"/>
          </patternFill>
        </fill>
      </dxf>
    </rfmt>
    <rfmt sheetId="1" sqref="CP258" start="0" length="0">
      <dxf>
        <fill>
          <patternFill patternType="none">
            <bgColor indexed="65"/>
          </patternFill>
        </fill>
      </dxf>
    </rfmt>
    <rfmt sheetId="1" sqref="CQ258" start="0" length="0">
      <dxf>
        <fill>
          <patternFill patternType="none">
            <bgColor indexed="65"/>
          </patternFill>
        </fill>
      </dxf>
    </rfmt>
  </rrc>
  <rrc rId="6121" sId="1" ref="A258:XFD258" action="deleteRow">
    <rfmt sheetId="1" xfDxf="1" sqref="A258:XFD258" start="0" length="0">
      <dxf>
        <font>
          <sz val="11"/>
        </font>
        <fill>
          <patternFill patternType="solid">
            <bgColor rgb="FFFFFF00"/>
          </patternFill>
        </fill>
      </dxf>
    </rfmt>
    <rcc rId="0" sId="1" dxf="1">
      <nc r="A258">
        <v>203000</v>
      </nc>
      <ndxf>
        <font>
          <b/>
          <sz val="12"/>
          <name val="Times New Roman"/>
          <scheme val="none"/>
        </font>
        <fill>
          <patternFill patternType="none">
            <bgColor indexed="6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8" t="inlineStr">
        <is>
          <t>Інше внутрішнє фінансування </t>
        </is>
      </nc>
      <ndxf>
        <font>
          <b/>
          <sz val="12"/>
          <name val="Times New Roman"/>
          <scheme val="none"/>
        </font>
        <fill>
          <patternFill patternType="none">
            <bgColor indexed="6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8">
        <f>C259</f>
      </nc>
      <ndxf>
        <font>
          <b/>
          <sz val="12"/>
          <name val="Times New Roman"/>
          <scheme val="none"/>
        </font>
        <numFmt numFmtId="4" formatCode="#,##0.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8">
        <f>D259</f>
      </nc>
      <ndxf>
        <font>
          <b/>
          <sz val="12"/>
          <name val="Times New Roman"/>
          <scheme val="none"/>
        </font>
        <numFmt numFmtId="4" formatCode="#,##0.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58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F258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top" readingOrder="0"/>
      </dxf>
    </rfmt>
    <rfmt sheetId="1" sqref="G25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H25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I25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J258" start="0" length="0">
      <dxf>
        <font>
          <sz val="1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top" readingOrder="0"/>
      </dxf>
    </rfmt>
    <rfmt sheetId="1" sqref="K258" start="0" length="0">
      <dxf>
        <fill>
          <patternFill patternType="none">
            <bgColor indexed="65"/>
          </patternFill>
        </fill>
      </dxf>
    </rfmt>
    <rfmt sheetId="1" sqref="L258" start="0" length="0">
      <dxf>
        <fill>
          <patternFill patternType="none">
            <bgColor indexed="65"/>
          </patternFill>
        </fill>
      </dxf>
    </rfmt>
    <rfmt sheetId="1" sqref="M258" start="0" length="0">
      <dxf>
        <fill>
          <patternFill patternType="none">
            <bgColor indexed="65"/>
          </patternFill>
        </fill>
      </dxf>
    </rfmt>
    <rfmt sheetId="1" sqref="N258" start="0" length="0">
      <dxf>
        <fill>
          <patternFill patternType="none">
            <bgColor indexed="65"/>
          </patternFill>
        </fill>
      </dxf>
    </rfmt>
    <rfmt sheetId="1" sqref="O258" start="0" length="0">
      <dxf>
        <fill>
          <patternFill patternType="none">
            <bgColor indexed="65"/>
          </patternFill>
        </fill>
      </dxf>
    </rfmt>
    <rfmt sheetId="1" sqref="P258" start="0" length="0">
      <dxf>
        <fill>
          <patternFill patternType="none">
            <bgColor indexed="65"/>
          </patternFill>
        </fill>
      </dxf>
    </rfmt>
    <rfmt sheetId="1" sqref="Q258" start="0" length="0">
      <dxf>
        <fill>
          <patternFill patternType="none">
            <bgColor indexed="65"/>
          </patternFill>
        </fill>
      </dxf>
    </rfmt>
    <rfmt sheetId="1" sqref="R258" start="0" length="0">
      <dxf>
        <fill>
          <patternFill patternType="none">
            <bgColor indexed="65"/>
          </patternFill>
        </fill>
      </dxf>
    </rfmt>
    <rfmt sheetId="1" sqref="S258" start="0" length="0">
      <dxf>
        <fill>
          <patternFill patternType="none">
            <bgColor indexed="65"/>
          </patternFill>
        </fill>
      </dxf>
    </rfmt>
    <rfmt sheetId="1" sqref="T258" start="0" length="0">
      <dxf>
        <fill>
          <patternFill patternType="none">
            <bgColor indexed="65"/>
          </patternFill>
        </fill>
      </dxf>
    </rfmt>
    <rfmt sheetId="1" sqref="U258" start="0" length="0">
      <dxf>
        <fill>
          <patternFill patternType="none">
            <bgColor indexed="65"/>
          </patternFill>
        </fill>
      </dxf>
    </rfmt>
    <rfmt sheetId="1" sqref="V258" start="0" length="0">
      <dxf>
        <fill>
          <patternFill patternType="none">
            <bgColor indexed="65"/>
          </patternFill>
        </fill>
      </dxf>
    </rfmt>
    <rfmt sheetId="1" sqref="W258" start="0" length="0">
      <dxf>
        <fill>
          <patternFill patternType="none">
            <bgColor indexed="65"/>
          </patternFill>
        </fill>
      </dxf>
    </rfmt>
    <rfmt sheetId="1" sqref="X258" start="0" length="0">
      <dxf>
        <fill>
          <patternFill patternType="none">
            <bgColor indexed="65"/>
          </patternFill>
        </fill>
      </dxf>
    </rfmt>
    <rfmt sheetId="1" sqref="Y258" start="0" length="0">
      <dxf>
        <fill>
          <patternFill patternType="none">
            <bgColor indexed="65"/>
          </patternFill>
        </fill>
      </dxf>
    </rfmt>
    <rfmt sheetId="1" sqref="Z258" start="0" length="0">
      <dxf>
        <fill>
          <patternFill patternType="none">
            <bgColor indexed="65"/>
          </patternFill>
        </fill>
      </dxf>
    </rfmt>
    <rfmt sheetId="1" sqref="AA258" start="0" length="0">
      <dxf>
        <fill>
          <patternFill patternType="none">
            <bgColor indexed="65"/>
          </patternFill>
        </fill>
      </dxf>
    </rfmt>
    <rfmt sheetId="1" sqref="AB258" start="0" length="0">
      <dxf>
        <fill>
          <patternFill patternType="none">
            <bgColor indexed="65"/>
          </patternFill>
        </fill>
      </dxf>
    </rfmt>
    <rfmt sheetId="1" sqref="AC258" start="0" length="0">
      <dxf>
        <fill>
          <patternFill patternType="none">
            <bgColor indexed="65"/>
          </patternFill>
        </fill>
      </dxf>
    </rfmt>
    <rfmt sheetId="1" sqref="AD258" start="0" length="0">
      <dxf>
        <fill>
          <patternFill patternType="none">
            <bgColor indexed="65"/>
          </patternFill>
        </fill>
      </dxf>
    </rfmt>
    <rfmt sheetId="1" sqref="AE258" start="0" length="0">
      <dxf>
        <fill>
          <patternFill patternType="none">
            <bgColor indexed="65"/>
          </patternFill>
        </fill>
      </dxf>
    </rfmt>
    <rfmt sheetId="1" sqref="AF258" start="0" length="0">
      <dxf>
        <fill>
          <patternFill patternType="none">
            <bgColor indexed="65"/>
          </patternFill>
        </fill>
      </dxf>
    </rfmt>
    <rfmt sheetId="1" sqref="AG258" start="0" length="0">
      <dxf>
        <fill>
          <patternFill patternType="none">
            <bgColor indexed="65"/>
          </patternFill>
        </fill>
      </dxf>
    </rfmt>
    <rfmt sheetId="1" sqref="AH258" start="0" length="0">
      <dxf>
        <fill>
          <patternFill patternType="none">
            <bgColor indexed="65"/>
          </patternFill>
        </fill>
      </dxf>
    </rfmt>
    <rfmt sheetId="1" sqref="AI258" start="0" length="0">
      <dxf>
        <fill>
          <patternFill patternType="none">
            <bgColor indexed="65"/>
          </patternFill>
        </fill>
      </dxf>
    </rfmt>
    <rfmt sheetId="1" sqref="AJ258" start="0" length="0">
      <dxf>
        <fill>
          <patternFill patternType="none">
            <bgColor indexed="65"/>
          </patternFill>
        </fill>
      </dxf>
    </rfmt>
    <rfmt sheetId="1" sqref="AK258" start="0" length="0">
      <dxf>
        <fill>
          <patternFill patternType="none">
            <bgColor indexed="65"/>
          </patternFill>
        </fill>
      </dxf>
    </rfmt>
    <rfmt sheetId="1" sqref="AL258" start="0" length="0">
      <dxf>
        <fill>
          <patternFill patternType="none">
            <bgColor indexed="65"/>
          </patternFill>
        </fill>
      </dxf>
    </rfmt>
    <rfmt sheetId="1" sqref="AM258" start="0" length="0">
      <dxf>
        <fill>
          <patternFill patternType="none">
            <bgColor indexed="65"/>
          </patternFill>
        </fill>
      </dxf>
    </rfmt>
    <rfmt sheetId="1" sqref="AN258" start="0" length="0">
      <dxf>
        <fill>
          <patternFill patternType="none">
            <bgColor indexed="65"/>
          </patternFill>
        </fill>
      </dxf>
    </rfmt>
    <rfmt sheetId="1" sqref="AO258" start="0" length="0">
      <dxf>
        <fill>
          <patternFill patternType="none">
            <bgColor indexed="65"/>
          </patternFill>
        </fill>
      </dxf>
    </rfmt>
    <rfmt sheetId="1" sqref="AP258" start="0" length="0">
      <dxf>
        <fill>
          <patternFill patternType="none">
            <bgColor indexed="65"/>
          </patternFill>
        </fill>
      </dxf>
    </rfmt>
    <rfmt sheetId="1" sqref="AQ258" start="0" length="0">
      <dxf>
        <fill>
          <patternFill patternType="none">
            <bgColor indexed="65"/>
          </patternFill>
        </fill>
      </dxf>
    </rfmt>
    <rfmt sheetId="1" sqref="AR258" start="0" length="0">
      <dxf>
        <fill>
          <patternFill patternType="none">
            <bgColor indexed="65"/>
          </patternFill>
        </fill>
      </dxf>
    </rfmt>
    <rfmt sheetId="1" sqref="AS258" start="0" length="0">
      <dxf>
        <fill>
          <patternFill patternType="none">
            <bgColor indexed="65"/>
          </patternFill>
        </fill>
      </dxf>
    </rfmt>
    <rfmt sheetId="1" sqref="AT258" start="0" length="0">
      <dxf>
        <fill>
          <patternFill patternType="none">
            <bgColor indexed="65"/>
          </patternFill>
        </fill>
      </dxf>
    </rfmt>
    <rfmt sheetId="1" sqref="AU258" start="0" length="0">
      <dxf>
        <fill>
          <patternFill patternType="none">
            <bgColor indexed="65"/>
          </patternFill>
        </fill>
      </dxf>
    </rfmt>
    <rfmt sheetId="1" sqref="AV258" start="0" length="0">
      <dxf>
        <fill>
          <patternFill patternType="none">
            <bgColor indexed="65"/>
          </patternFill>
        </fill>
      </dxf>
    </rfmt>
    <rfmt sheetId="1" sqref="AW258" start="0" length="0">
      <dxf>
        <fill>
          <patternFill patternType="none">
            <bgColor indexed="65"/>
          </patternFill>
        </fill>
      </dxf>
    </rfmt>
    <rfmt sheetId="1" sqref="AX258" start="0" length="0">
      <dxf>
        <fill>
          <patternFill patternType="none">
            <bgColor indexed="65"/>
          </patternFill>
        </fill>
      </dxf>
    </rfmt>
    <rfmt sheetId="1" sqref="AY258" start="0" length="0">
      <dxf>
        <fill>
          <patternFill patternType="none">
            <bgColor indexed="65"/>
          </patternFill>
        </fill>
      </dxf>
    </rfmt>
    <rfmt sheetId="1" sqref="AZ258" start="0" length="0">
      <dxf>
        <fill>
          <patternFill patternType="none">
            <bgColor indexed="65"/>
          </patternFill>
        </fill>
      </dxf>
    </rfmt>
    <rfmt sheetId="1" sqref="BA258" start="0" length="0">
      <dxf>
        <fill>
          <patternFill patternType="none">
            <bgColor indexed="65"/>
          </patternFill>
        </fill>
      </dxf>
    </rfmt>
    <rfmt sheetId="1" sqref="BB258" start="0" length="0">
      <dxf>
        <fill>
          <patternFill patternType="none">
            <bgColor indexed="65"/>
          </patternFill>
        </fill>
      </dxf>
    </rfmt>
    <rfmt sheetId="1" sqref="BC258" start="0" length="0">
      <dxf>
        <fill>
          <patternFill patternType="none">
            <bgColor indexed="65"/>
          </patternFill>
        </fill>
      </dxf>
    </rfmt>
    <rfmt sheetId="1" sqref="BD258" start="0" length="0">
      <dxf>
        <fill>
          <patternFill patternType="none">
            <bgColor indexed="65"/>
          </patternFill>
        </fill>
      </dxf>
    </rfmt>
    <rfmt sheetId="1" sqref="BE258" start="0" length="0">
      <dxf>
        <fill>
          <patternFill patternType="none">
            <bgColor indexed="65"/>
          </patternFill>
        </fill>
      </dxf>
    </rfmt>
    <rfmt sheetId="1" sqref="BF258" start="0" length="0">
      <dxf>
        <fill>
          <patternFill patternType="none">
            <bgColor indexed="65"/>
          </patternFill>
        </fill>
      </dxf>
    </rfmt>
    <rfmt sheetId="1" sqref="BG258" start="0" length="0">
      <dxf>
        <fill>
          <patternFill patternType="none">
            <bgColor indexed="65"/>
          </patternFill>
        </fill>
      </dxf>
    </rfmt>
    <rfmt sheetId="1" sqref="BH258" start="0" length="0">
      <dxf>
        <fill>
          <patternFill patternType="none">
            <bgColor indexed="65"/>
          </patternFill>
        </fill>
      </dxf>
    </rfmt>
    <rfmt sheetId="1" sqref="BI258" start="0" length="0">
      <dxf>
        <fill>
          <patternFill patternType="none">
            <bgColor indexed="65"/>
          </patternFill>
        </fill>
      </dxf>
    </rfmt>
    <rfmt sheetId="1" sqref="BJ258" start="0" length="0">
      <dxf>
        <fill>
          <patternFill patternType="none">
            <bgColor indexed="65"/>
          </patternFill>
        </fill>
      </dxf>
    </rfmt>
    <rfmt sheetId="1" sqref="BK258" start="0" length="0">
      <dxf>
        <fill>
          <patternFill patternType="none">
            <bgColor indexed="65"/>
          </patternFill>
        </fill>
      </dxf>
    </rfmt>
    <rfmt sheetId="1" sqref="BL258" start="0" length="0">
      <dxf>
        <fill>
          <patternFill patternType="none">
            <bgColor indexed="65"/>
          </patternFill>
        </fill>
      </dxf>
    </rfmt>
    <rfmt sheetId="1" sqref="BM258" start="0" length="0">
      <dxf>
        <fill>
          <patternFill patternType="none">
            <bgColor indexed="65"/>
          </patternFill>
        </fill>
      </dxf>
    </rfmt>
    <rfmt sheetId="1" sqref="BN258" start="0" length="0">
      <dxf>
        <fill>
          <patternFill patternType="none">
            <bgColor indexed="65"/>
          </patternFill>
        </fill>
      </dxf>
    </rfmt>
    <rfmt sheetId="1" sqref="BO258" start="0" length="0">
      <dxf>
        <fill>
          <patternFill patternType="none">
            <bgColor indexed="65"/>
          </patternFill>
        </fill>
      </dxf>
    </rfmt>
    <rfmt sheetId="1" sqref="BP258" start="0" length="0">
      <dxf>
        <fill>
          <patternFill patternType="none">
            <bgColor indexed="65"/>
          </patternFill>
        </fill>
      </dxf>
    </rfmt>
    <rfmt sheetId="1" sqref="BQ258" start="0" length="0">
      <dxf>
        <fill>
          <patternFill patternType="none">
            <bgColor indexed="65"/>
          </patternFill>
        </fill>
      </dxf>
    </rfmt>
    <rfmt sheetId="1" sqref="BR258" start="0" length="0">
      <dxf>
        <fill>
          <patternFill patternType="none">
            <bgColor indexed="65"/>
          </patternFill>
        </fill>
      </dxf>
    </rfmt>
    <rfmt sheetId="1" sqref="BS258" start="0" length="0">
      <dxf>
        <fill>
          <patternFill patternType="none">
            <bgColor indexed="65"/>
          </patternFill>
        </fill>
      </dxf>
    </rfmt>
    <rfmt sheetId="1" sqref="BT258" start="0" length="0">
      <dxf>
        <fill>
          <patternFill patternType="none">
            <bgColor indexed="65"/>
          </patternFill>
        </fill>
      </dxf>
    </rfmt>
    <rfmt sheetId="1" sqref="BU258" start="0" length="0">
      <dxf>
        <fill>
          <patternFill patternType="none">
            <bgColor indexed="65"/>
          </patternFill>
        </fill>
      </dxf>
    </rfmt>
    <rfmt sheetId="1" sqref="BV258" start="0" length="0">
      <dxf>
        <fill>
          <patternFill patternType="none">
            <bgColor indexed="65"/>
          </patternFill>
        </fill>
      </dxf>
    </rfmt>
    <rfmt sheetId="1" sqref="BW258" start="0" length="0">
      <dxf>
        <fill>
          <patternFill patternType="none">
            <bgColor indexed="65"/>
          </patternFill>
        </fill>
      </dxf>
    </rfmt>
    <rfmt sheetId="1" sqref="BX258" start="0" length="0">
      <dxf>
        <fill>
          <patternFill patternType="none">
            <bgColor indexed="65"/>
          </patternFill>
        </fill>
      </dxf>
    </rfmt>
    <rfmt sheetId="1" sqref="BY258" start="0" length="0">
      <dxf>
        <fill>
          <patternFill patternType="none">
            <bgColor indexed="65"/>
          </patternFill>
        </fill>
      </dxf>
    </rfmt>
    <rfmt sheetId="1" sqref="BZ258" start="0" length="0">
      <dxf>
        <fill>
          <patternFill patternType="none">
            <bgColor indexed="65"/>
          </patternFill>
        </fill>
      </dxf>
    </rfmt>
    <rfmt sheetId="1" sqref="CA258" start="0" length="0">
      <dxf>
        <fill>
          <patternFill patternType="none">
            <bgColor indexed="65"/>
          </patternFill>
        </fill>
      </dxf>
    </rfmt>
    <rfmt sheetId="1" sqref="CB258" start="0" length="0">
      <dxf>
        <fill>
          <patternFill patternType="none">
            <bgColor indexed="65"/>
          </patternFill>
        </fill>
      </dxf>
    </rfmt>
    <rfmt sheetId="1" sqref="CC258" start="0" length="0">
      <dxf>
        <fill>
          <patternFill patternType="none">
            <bgColor indexed="65"/>
          </patternFill>
        </fill>
      </dxf>
    </rfmt>
    <rfmt sheetId="1" sqref="CD258" start="0" length="0">
      <dxf>
        <fill>
          <patternFill patternType="none">
            <bgColor indexed="65"/>
          </patternFill>
        </fill>
      </dxf>
    </rfmt>
    <rfmt sheetId="1" sqref="CE258" start="0" length="0">
      <dxf>
        <fill>
          <patternFill patternType="none">
            <bgColor indexed="65"/>
          </patternFill>
        </fill>
      </dxf>
    </rfmt>
    <rfmt sheetId="1" sqref="CF258" start="0" length="0">
      <dxf>
        <fill>
          <patternFill patternType="none">
            <bgColor indexed="65"/>
          </patternFill>
        </fill>
      </dxf>
    </rfmt>
    <rfmt sheetId="1" sqref="CG258" start="0" length="0">
      <dxf>
        <fill>
          <patternFill patternType="none">
            <bgColor indexed="65"/>
          </patternFill>
        </fill>
      </dxf>
    </rfmt>
    <rfmt sheetId="1" sqref="CH258" start="0" length="0">
      <dxf>
        <fill>
          <patternFill patternType="none">
            <bgColor indexed="65"/>
          </patternFill>
        </fill>
      </dxf>
    </rfmt>
    <rfmt sheetId="1" sqref="CI258" start="0" length="0">
      <dxf>
        <fill>
          <patternFill patternType="none">
            <bgColor indexed="65"/>
          </patternFill>
        </fill>
      </dxf>
    </rfmt>
    <rfmt sheetId="1" sqref="CJ258" start="0" length="0">
      <dxf>
        <fill>
          <patternFill patternType="none">
            <bgColor indexed="65"/>
          </patternFill>
        </fill>
      </dxf>
    </rfmt>
    <rfmt sheetId="1" sqref="CK258" start="0" length="0">
      <dxf>
        <fill>
          <patternFill patternType="none">
            <bgColor indexed="65"/>
          </patternFill>
        </fill>
      </dxf>
    </rfmt>
    <rfmt sheetId="1" sqref="CL258" start="0" length="0">
      <dxf>
        <fill>
          <patternFill patternType="none">
            <bgColor indexed="65"/>
          </patternFill>
        </fill>
      </dxf>
    </rfmt>
    <rfmt sheetId="1" sqref="CM258" start="0" length="0">
      <dxf>
        <fill>
          <patternFill patternType="none">
            <bgColor indexed="65"/>
          </patternFill>
        </fill>
      </dxf>
    </rfmt>
    <rfmt sheetId="1" sqref="CN258" start="0" length="0">
      <dxf>
        <fill>
          <patternFill patternType="none">
            <bgColor indexed="65"/>
          </patternFill>
        </fill>
      </dxf>
    </rfmt>
    <rfmt sheetId="1" sqref="CO258" start="0" length="0">
      <dxf>
        <fill>
          <patternFill patternType="none">
            <bgColor indexed="65"/>
          </patternFill>
        </fill>
      </dxf>
    </rfmt>
    <rfmt sheetId="1" sqref="CP258" start="0" length="0">
      <dxf>
        <fill>
          <patternFill patternType="none">
            <bgColor indexed="65"/>
          </patternFill>
        </fill>
      </dxf>
    </rfmt>
    <rfmt sheetId="1" sqref="CQ258" start="0" length="0">
      <dxf>
        <fill>
          <patternFill patternType="none">
            <bgColor indexed="65"/>
          </patternFill>
        </fill>
      </dxf>
    </rfmt>
  </rrc>
  <rrc rId="6122" sId="1" ref="A258:XFD258" action="deleteRow">
    <rfmt sheetId="1" xfDxf="1" sqref="A258:XFD258" start="0" length="0">
      <dxf>
        <font>
          <sz val="11"/>
        </font>
        <fill>
          <patternFill patternType="solid">
            <bgColor rgb="FFFFFF00"/>
          </patternFill>
        </fill>
      </dxf>
    </rfmt>
    <rcc rId="0" sId="1" dxf="1">
      <nc r="A258">
        <v>203100</v>
      </nc>
      <ndxf>
        <font>
          <b/>
          <sz val="12"/>
          <name val="Times New Roman"/>
          <scheme val="none"/>
        </font>
        <fill>
          <patternFill patternType="none">
            <bgColor indexed="6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8" t="inlineStr">
        <is>
          <t xml:space="preserve">Позики інших фінансових установ </t>
        </is>
      </nc>
      <ndxf>
        <font>
          <b/>
          <sz val="12"/>
          <name val="Times New Roman"/>
          <scheme val="none"/>
        </font>
        <fill>
          <patternFill patternType="none">
            <bgColor indexed="6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8">
        <f>C259</f>
      </nc>
      <ndxf>
        <font>
          <b/>
          <sz val="12"/>
          <name val="Times New Roman"/>
          <scheme val="none"/>
        </font>
        <numFmt numFmtId="4" formatCode="#,##0.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8">
        <f>D259</f>
      </nc>
      <ndxf>
        <font>
          <b/>
          <sz val="12"/>
          <name val="Times New Roman"/>
          <scheme val="none"/>
        </font>
        <numFmt numFmtId="4" formatCode="#,##0.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58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F258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top" readingOrder="0"/>
      </dxf>
    </rfmt>
    <rfmt sheetId="1" sqref="G25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H25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I25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J258" start="0" length="0">
      <dxf>
        <font>
          <sz val="1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top" readingOrder="0"/>
      </dxf>
    </rfmt>
    <rfmt sheetId="1" sqref="K258" start="0" length="0">
      <dxf>
        <fill>
          <patternFill patternType="none">
            <bgColor indexed="65"/>
          </patternFill>
        </fill>
      </dxf>
    </rfmt>
    <rfmt sheetId="1" sqref="L258" start="0" length="0">
      <dxf>
        <fill>
          <patternFill patternType="none">
            <bgColor indexed="65"/>
          </patternFill>
        </fill>
      </dxf>
    </rfmt>
    <rfmt sheetId="1" sqref="M258" start="0" length="0">
      <dxf>
        <fill>
          <patternFill patternType="none">
            <bgColor indexed="65"/>
          </patternFill>
        </fill>
      </dxf>
    </rfmt>
    <rfmt sheetId="1" sqref="N258" start="0" length="0">
      <dxf>
        <fill>
          <patternFill patternType="none">
            <bgColor indexed="65"/>
          </patternFill>
        </fill>
      </dxf>
    </rfmt>
    <rfmt sheetId="1" sqref="O258" start="0" length="0">
      <dxf>
        <fill>
          <patternFill patternType="none">
            <bgColor indexed="65"/>
          </patternFill>
        </fill>
      </dxf>
    </rfmt>
    <rfmt sheetId="1" sqref="P258" start="0" length="0">
      <dxf>
        <fill>
          <patternFill patternType="none">
            <bgColor indexed="65"/>
          </patternFill>
        </fill>
      </dxf>
    </rfmt>
    <rfmt sheetId="1" sqref="Q258" start="0" length="0">
      <dxf>
        <fill>
          <patternFill patternType="none">
            <bgColor indexed="65"/>
          </patternFill>
        </fill>
      </dxf>
    </rfmt>
    <rfmt sheetId="1" sqref="R258" start="0" length="0">
      <dxf>
        <fill>
          <patternFill patternType="none">
            <bgColor indexed="65"/>
          </patternFill>
        </fill>
      </dxf>
    </rfmt>
    <rfmt sheetId="1" sqref="S258" start="0" length="0">
      <dxf>
        <fill>
          <patternFill patternType="none">
            <bgColor indexed="65"/>
          </patternFill>
        </fill>
      </dxf>
    </rfmt>
    <rfmt sheetId="1" sqref="T258" start="0" length="0">
      <dxf>
        <fill>
          <patternFill patternType="none">
            <bgColor indexed="65"/>
          </patternFill>
        </fill>
      </dxf>
    </rfmt>
    <rfmt sheetId="1" sqref="U258" start="0" length="0">
      <dxf>
        <fill>
          <patternFill patternType="none">
            <bgColor indexed="65"/>
          </patternFill>
        </fill>
      </dxf>
    </rfmt>
    <rfmt sheetId="1" sqref="V258" start="0" length="0">
      <dxf>
        <fill>
          <patternFill patternType="none">
            <bgColor indexed="65"/>
          </patternFill>
        </fill>
      </dxf>
    </rfmt>
    <rfmt sheetId="1" sqref="W258" start="0" length="0">
      <dxf>
        <fill>
          <patternFill patternType="none">
            <bgColor indexed="65"/>
          </patternFill>
        </fill>
      </dxf>
    </rfmt>
    <rfmt sheetId="1" sqref="X258" start="0" length="0">
      <dxf>
        <fill>
          <patternFill patternType="none">
            <bgColor indexed="65"/>
          </patternFill>
        </fill>
      </dxf>
    </rfmt>
    <rfmt sheetId="1" sqref="Y258" start="0" length="0">
      <dxf>
        <fill>
          <patternFill patternType="none">
            <bgColor indexed="65"/>
          </patternFill>
        </fill>
      </dxf>
    </rfmt>
    <rfmt sheetId="1" sqref="Z258" start="0" length="0">
      <dxf>
        <fill>
          <patternFill patternType="none">
            <bgColor indexed="65"/>
          </patternFill>
        </fill>
      </dxf>
    </rfmt>
    <rfmt sheetId="1" sqref="AA258" start="0" length="0">
      <dxf>
        <fill>
          <patternFill patternType="none">
            <bgColor indexed="65"/>
          </patternFill>
        </fill>
      </dxf>
    </rfmt>
    <rfmt sheetId="1" sqref="AB258" start="0" length="0">
      <dxf>
        <fill>
          <patternFill patternType="none">
            <bgColor indexed="65"/>
          </patternFill>
        </fill>
      </dxf>
    </rfmt>
    <rfmt sheetId="1" sqref="AC258" start="0" length="0">
      <dxf>
        <fill>
          <patternFill patternType="none">
            <bgColor indexed="65"/>
          </patternFill>
        </fill>
      </dxf>
    </rfmt>
    <rfmt sheetId="1" sqref="AD258" start="0" length="0">
      <dxf>
        <fill>
          <patternFill patternType="none">
            <bgColor indexed="65"/>
          </patternFill>
        </fill>
      </dxf>
    </rfmt>
    <rfmt sheetId="1" sqref="AE258" start="0" length="0">
      <dxf>
        <fill>
          <patternFill patternType="none">
            <bgColor indexed="65"/>
          </patternFill>
        </fill>
      </dxf>
    </rfmt>
    <rfmt sheetId="1" sqref="AF258" start="0" length="0">
      <dxf>
        <fill>
          <patternFill patternType="none">
            <bgColor indexed="65"/>
          </patternFill>
        </fill>
      </dxf>
    </rfmt>
    <rfmt sheetId="1" sqref="AG258" start="0" length="0">
      <dxf>
        <fill>
          <patternFill patternType="none">
            <bgColor indexed="65"/>
          </patternFill>
        </fill>
      </dxf>
    </rfmt>
    <rfmt sheetId="1" sqref="AH258" start="0" length="0">
      <dxf>
        <fill>
          <patternFill patternType="none">
            <bgColor indexed="65"/>
          </patternFill>
        </fill>
      </dxf>
    </rfmt>
    <rfmt sheetId="1" sqref="AI258" start="0" length="0">
      <dxf>
        <fill>
          <patternFill patternType="none">
            <bgColor indexed="65"/>
          </patternFill>
        </fill>
      </dxf>
    </rfmt>
    <rfmt sheetId="1" sqref="AJ258" start="0" length="0">
      <dxf>
        <fill>
          <patternFill patternType="none">
            <bgColor indexed="65"/>
          </patternFill>
        </fill>
      </dxf>
    </rfmt>
    <rfmt sheetId="1" sqref="AK258" start="0" length="0">
      <dxf>
        <fill>
          <patternFill patternType="none">
            <bgColor indexed="65"/>
          </patternFill>
        </fill>
      </dxf>
    </rfmt>
    <rfmt sheetId="1" sqref="AL258" start="0" length="0">
      <dxf>
        <fill>
          <patternFill patternType="none">
            <bgColor indexed="65"/>
          </patternFill>
        </fill>
      </dxf>
    </rfmt>
    <rfmt sheetId="1" sqref="AM258" start="0" length="0">
      <dxf>
        <fill>
          <patternFill patternType="none">
            <bgColor indexed="65"/>
          </patternFill>
        </fill>
      </dxf>
    </rfmt>
    <rfmt sheetId="1" sqref="AN258" start="0" length="0">
      <dxf>
        <fill>
          <patternFill patternType="none">
            <bgColor indexed="65"/>
          </patternFill>
        </fill>
      </dxf>
    </rfmt>
    <rfmt sheetId="1" sqref="AO258" start="0" length="0">
      <dxf>
        <fill>
          <patternFill patternType="none">
            <bgColor indexed="65"/>
          </patternFill>
        </fill>
      </dxf>
    </rfmt>
    <rfmt sheetId="1" sqref="AP258" start="0" length="0">
      <dxf>
        <fill>
          <patternFill patternType="none">
            <bgColor indexed="65"/>
          </patternFill>
        </fill>
      </dxf>
    </rfmt>
    <rfmt sheetId="1" sqref="AQ258" start="0" length="0">
      <dxf>
        <fill>
          <patternFill patternType="none">
            <bgColor indexed="65"/>
          </patternFill>
        </fill>
      </dxf>
    </rfmt>
    <rfmt sheetId="1" sqref="AR258" start="0" length="0">
      <dxf>
        <fill>
          <patternFill patternType="none">
            <bgColor indexed="65"/>
          </patternFill>
        </fill>
      </dxf>
    </rfmt>
    <rfmt sheetId="1" sqref="AS258" start="0" length="0">
      <dxf>
        <fill>
          <patternFill patternType="none">
            <bgColor indexed="65"/>
          </patternFill>
        </fill>
      </dxf>
    </rfmt>
    <rfmt sheetId="1" sqref="AT258" start="0" length="0">
      <dxf>
        <fill>
          <patternFill patternType="none">
            <bgColor indexed="65"/>
          </patternFill>
        </fill>
      </dxf>
    </rfmt>
    <rfmt sheetId="1" sqref="AU258" start="0" length="0">
      <dxf>
        <fill>
          <patternFill patternType="none">
            <bgColor indexed="65"/>
          </patternFill>
        </fill>
      </dxf>
    </rfmt>
    <rfmt sheetId="1" sqref="AV258" start="0" length="0">
      <dxf>
        <fill>
          <patternFill patternType="none">
            <bgColor indexed="65"/>
          </patternFill>
        </fill>
      </dxf>
    </rfmt>
    <rfmt sheetId="1" sqref="AW258" start="0" length="0">
      <dxf>
        <fill>
          <patternFill patternType="none">
            <bgColor indexed="65"/>
          </patternFill>
        </fill>
      </dxf>
    </rfmt>
    <rfmt sheetId="1" sqref="AX258" start="0" length="0">
      <dxf>
        <fill>
          <patternFill patternType="none">
            <bgColor indexed="65"/>
          </patternFill>
        </fill>
      </dxf>
    </rfmt>
    <rfmt sheetId="1" sqref="AY258" start="0" length="0">
      <dxf>
        <fill>
          <patternFill patternType="none">
            <bgColor indexed="65"/>
          </patternFill>
        </fill>
      </dxf>
    </rfmt>
    <rfmt sheetId="1" sqref="AZ258" start="0" length="0">
      <dxf>
        <fill>
          <patternFill patternType="none">
            <bgColor indexed="65"/>
          </patternFill>
        </fill>
      </dxf>
    </rfmt>
    <rfmt sheetId="1" sqref="BA258" start="0" length="0">
      <dxf>
        <fill>
          <patternFill patternType="none">
            <bgColor indexed="65"/>
          </patternFill>
        </fill>
      </dxf>
    </rfmt>
    <rfmt sheetId="1" sqref="BB258" start="0" length="0">
      <dxf>
        <fill>
          <patternFill patternType="none">
            <bgColor indexed="65"/>
          </patternFill>
        </fill>
      </dxf>
    </rfmt>
    <rfmt sheetId="1" sqref="BC258" start="0" length="0">
      <dxf>
        <fill>
          <patternFill patternType="none">
            <bgColor indexed="65"/>
          </patternFill>
        </fill>
      </dxf>
    </rfmt>
    <rfmt sheetId="1" sqref="BD258" start="0" length="0">
      <dxf>
        <fill>
          <patternFill patternType="none">
            <bgColor indexed="65"/>
          </patternFill>
        </fill>
      </dxf>
    </rfmt>
    <rfmt sheetId="1" sqref="BE258" start="0" length="0">
      <dxf>
        <fill>
          <patternFill patternType="none">
            <bgColor indexed="65"/>
          </patternFill>
        </fill>
      </dxf>
    </rfmt>
    <rfmt sheetId="1" sqref="BF258" start="0" length="0">
      <dxf>
        <fill>
          <patternFill patternType="none">
            <bgColor indexed="65"/>
          </patternFill>
        </fill>
      </dxf>
    </rfmt>
    <rfmt sheetId="1" sqref="BG258" start="0" length="0">
      <dxf>
        <fill>
          <patternFill patternType="none">
            <bgColor indexed="65"/>
          </patternFill>
        </fill>
      </dxf>
    </rfmt>
    <rfmt sheetId="1" sqref="BH258" start="0" length="0">
      <dxf>
        <fill>
          <patternFill patternType="none">
            <bgColor indexed="65"/>
          </patternFill>
        </fill>
      </dxf>
    </rfmt>
    <rfmt sheetId="1" sqref="BI258" start="0" length="0">
      <dxf>
        <fill>
          <patternFill patternType="none">
            <bgColor indexed="65"/>
          </patternFill>
        </fill>
      </dxf>
    </rfmt>
    <rfmt sheetId="1" sqref="BJ258" start="0" length="0">
      <dxf>
        <fill>
          <patternFill patternType="none">
            <bgColor indexed="65"/>
          </patternFill>
        </fill>
      </dxf>
    </rfmt>
    <rfmt sheetId="1" sqref="BK258" start="0" length="0">
      <dxf>
        <fill>
          <patternFill patternType="none">
            <bgColor indexed="65"/>
          </patternFill>
        </fill>
      </dxf>
    </rfmt>
    <rfmt sheetId="1" sqref="BL258" start="0" length="0">
      <dxf>
        <fill>
          <patternFill patternType="none">
            <bgColor indexed="65"/>
          </patternFill>
        </fill>
      </dxf>
    </rfmt>
    <rfmt sheetId="1" sqref="BM258" start="0" length="0">
      <dxf>
        <fill>
          <patternFill patternType="none">
            <bgColor indexed="65"/>
          </patternFill>
        </fill>
      </dxf>
    </rfmt>
    <rfmt sheetId="1" sqref="BN258" start="0" length="0">
      <dxf>
        <fill>
          <patternFill patternType="none">
            <bgColor indexed="65"/>
          </patternFill>
        </fill>
      </dxf>
    </rfmt>
    <rfmt sheetId="1" sqref="BO258" start="0" length="0">
      <dxf>
        <fill>
          <patternFill patternType="none">
            <bgColor indexed="65"/>
          </patternFill>
        </fill>
      </dxf>
    </rfmt>
    <rfmt sheetId="1" sqref="BP258" start="0" length="0">
      <dxf>
        <fill>
          <patternFill patternType="none">
            <bgColor indexed="65"/>
          </patternFill>
        </fill>
      </dxf>
    </rfmt>
    <rfmt sheetId="1" sqref="BQ258" start="0" length="0">
      <dxf>
        <fill>
          <patternFill patternType="none">
            <bgColor indexed="65"/>
          </patternFill>
        </fill>
      </dxf>
    </rfmt>
    <rfmt sheetId="1" sqref="BR258" start="0" length="0">
      <dxf>
        <fill>
          <patternFill patternType="none">
            <bgColor indexed="65"/>
          </patternFill>
        </fill>
      </dxf>
    </rfmt>
    <rfmt sheetId="1" sqref="BS258" start="0" length="0">
      <dxf>
        <fill>
          <patternFill patternType="none">
            <bgColor indexed="65"/>
          </patternFill>
        </fill>
      </dxf>
    </rfmt>
    <rfmt sheetId="1" sqref="BT258" start="0" length="0">
      <dxf>
        <fill>
          <patternFill patternType="none">
            <bgColor indexed="65"/>
          </patternFill>
        </fill>
      </dxf>
    </rfmt>
    <rfmt sheetId="1" sqref="BU258" start="0" length="0">
      <dxf>
        <fill>
          <patternFill patternType="none">
            <bgColor indexed="65"/>
          </patternFill>
        </fill>
      </dxf>
    </rfmt>
    <rfmt sheetId="1" sqref="BV258" start="0" length="0">
      <dxf>
        <fill>
          <patternFill patternType="none">
            <bgColor indexed="65"/>
          </patternFill>
        </fill>
      </dxf>
    </rfmt>
    <rfmt sheetId="1" sqref="BW258" start="0" length="0">
      <dxf>
        <fill>
          <patternFill patternType="none">
            <bgColor indexed="65"/>
          </patternFill>
        </fill>
      </dxf>
    </rfmt>
    <rfmt sheetId="1" sqref="BX258" start="0" length="0">
      <dxf>
        <fill>
          <patternFill patternType="none">
            <bgColor indexed="65"/>
          </patternFill>
        </fill>
      </dxf>
    </rfmt>
    <rfmt sheetId="1" sqref="BY258" start="0" length="0">
      <dxf>
        <fill>
          <patternFill patternType="none">
            <bgColor indexed="65"/>
          </patternFill>
        </fill>
      </dxf>
    </rfmt>
    <rfmt sheetId="1" sqref="BZ258" start="0" length="0">
      <dxf>
        <fill>
          <patternFill patternType="none">
            <bgColor indexed="65"/>
          </patternFill>
        </fill>
      </dxf>
    </rfmt>
    <rfmt sheetId="1" sqref="CA258" start="0" length="0">
      <dxf>
        <fill>
          <patternFill patternType="none">
            <bgColor indexed="65"/>
          </patternFill>
        </fill>
      </dxf>
    </rfmt>
    <rfmt sheetId="1" sqref="CB258" start="0" length="0">
      <dxf>
        <fill>
          <patternFill patternType="none">
            <bgColor indexed="65"/>
          </patternFill>
        </fill>
      </dxf>
    </rfmt>
    <rfmt sheetId="1" sqref="CC258" start="0" length="0">
      <dxf>
        <fill>
          <patternFill patternType="none">
            <bgColor indexed="65"/>
          </patternFill>
        </fill>
      </dxf>
    </rfmt>
    <rfmt sheetId="1" sqref="CD258" start="0" length="0">
      <dxf>
        <fill>
          <patternFill patternType="none">
            <bgColor indexed="65"/>
          </patternFill>
        </fill>
      </dxf>
    </rfmt>
    <rfmt sheetId="1" sqref="CE258" start="0" length="0">
      <dxf>
        <fill>
          <patternFill patternType="none">
            <bgColor indexed="65"/>
          </patternFill>
        </fill>
      </dxf>
    </rfmt>
    <rfmt sheetId="1" sqref="CF258" start="0" length="0">
      <dxf>
        <fill>
          <patternFill patternType="none">
            <bgColor indexed="65"/>
          </patternFill>
        </fill>
      </dxf>
    </rfmt>
    <rfmt sheetId="1" sqref="CG258" start="0" length="0">
      <dxf>
        <fill>
          <patternFill patternType="none">
            <bgColor indexed="65"/>
          </patternFill>
        </fill>
      </dxf>
    </rfmt>
    <rfmt sheetId="1" sqref="CH258" start="0" length="0">
      <dxf>
        <fill>
          <patternFill patternType="none">
            <bgColor indexed="65"/>
          </patternFill>
        </fill>
      </dxf>
    </rfmt>
    <rfmt sheetId="1" sqref="CI258" start="0" length="0">
      <dxf>
        <fill>
          <patternFill patternType="none">
            <bgColor indexed="65"/>
          </patternFill>
        </fill>
      </dxf>
    </rfmt>
    <rfmt sheetId="1" sqref="CJ258" start="0" length="0">
      <dxf>
        <fill>
          <patternFill patternType="none">
            <bgColor indexed="65"/>
          </patternFill>
        </fill>
      </dxf>
    </rfmt>
    <rfmt sheetId="1" sqref="CK258" start="0" length="0">
      <dxf>
        <fill>
          <patternFill patternType="none">
            <bgColor indexed="65"/>
          </patternFill>
        </fill>
      </dxf>
    </rfmt>
    <rfmt sheetId="1" sqref="CL258" start="0" length="0">
      <dxf>
        <fill>
          <patternFill patternType="none">
            <bgColor indexed="65"/>
          </patternFill>
        </fill>
      </dxf>
    </rfmt>
    <rfmt sheetId="1" sqref="CM258" start="0" length="0">
      <dxf>
        <fill>
          <patternFill patternType="none">
            <bgColor indexed="65"/>
          </patternFill>
        </fill>
      </dxf>
    </rfmt>
    <rfmt sheetId="1" sqref="CN258" start="0" length="0">
      <dxf>
        <fill>
          <patternFill patternType="none">
            <bgColor indexed="65"/>
          </patternFill>
        </fill>
      </dxf>
    </rfmt>
    <rfmt sheetId="1" sqref="CO258" start="0" length="0">
      <dxf>
        <fill>
          <patternFill patternType="none">
            <bgColor indexed="65"/>
          </patternFill>
        </fill>
      </dxf>
    </rfmt>
    <rfmt sheetId="1" sqref="CP258" start="0" length="0">
      <dxf>
        <fill>
          <patternFill patternType="none">
            <bgColor indexed="65"/>
          </patternFill>
        </fill>
      </dxf>
    </rfmt>
    <rfmt sheetId="1" sqref="CQ258" start="0" length="0">
      <dxf>
        <fill>
          <patternFill patternType="none">
            <bgColor indexed="65"/>
          </patternFill>
        </fill>
      </dxf>
    </rfmt>
  </rrc>
  <rrc rId="6123" sId="1" ref="A258:XFD258" action="deleteRow">
    <rfmt sheetId="1" xfDxf="1" sqref="A258:XFD258" start="0" length="0">
      <dxf>
        <font>
          <sz val="11"/>
        </font>
        <fill>
          <patternFill patternType="solid">
            <bgColor rgb="FFFFFF00"/>
          </patternFill>
        </fill>
      </dxf>
    </rfmt>
    <rcc rId="0" sId="1" dxf="1">
      <nc r="A258">
        <v>203110</v>
      </nc>
      <ndxf>
        <font>
          <sz val="12"/>
          <name val="Times New Roman"/>
          <scheme val="none"/>
        </font>
        <fill>
          <patternFill patternType="none">
            <bgColor indexed="6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8" t="inlineStr">
        <is>
          <t>Одержано позик</t>
        </is>
      </nc>
      <ndxf>
        <font>
          <sz val="12"/>
          <name val="Times New Roman"/>
          <scheme val="none"/>
        </font>
        <fill>
          <patternFill patternType="none">
            <bgColor indexed="6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258">
        <v>213750000</v>
      </nc>
      <ndxf>
        <font>
          <sz val="12"/>
          <name val="Times New Roman"/>
          <scheme val="none"/>
        </font>
        <numFmt numFmtId="4" formatCode="#,##0.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58" start="0" length="0">
      <dxf>
        <font>
          <sz val="12"/>
          <name val="Times New Roman"/>
          <scheme val="none"/>
        </font>
        <numFmt numFmtId="4" formatCode="#,##0.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58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F258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top" readingOrder="0"/>
      </dxf>
    </rfmt>
    <rfmt sheetId="1" sqref="G25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H25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I25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J258" start="0" length="0">
      <dxf>
        <font>
          <sz val="1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top" readingOrder="0"/>
      </dxf>
    </rfmt>
    <rfmt sheetId="1" sqref="K258" start="0" length="0">
      <dxf>
        <fill>
          <patternFill patternType="none">
            <bgColor indexed="65"/>
          </patternFill>
        </fill>
      </dxf>
    </rfmt>
    <rfmt sheetId="1" sqref="L258" start="0" length="0">
      <dxf>
        <fill>
          <patternFill patternType="none">
            <bgColor indexed="65"/>
          </patternFill>
        </fill>
      </dxf>
    </rfmt>
    <rfmt sheetId="1" sqref="M258" start="0" length="0">
      <dxf>
        <fill>
          <patternFill patternType="none">
            <bgColor indexed="65"/>
          </patternFill>
        </fill>
      </dxf>
    </rfmt>
    <rfmt sheetId="1" sqref="N258" start="0" length="0">
      <dxf>
        <fill>
          <patternFill patternType="none">
            <bgColor indexed="65"/>
          </patternFill>
        </fill>
      </dxf>
    </rfmt>
    <rfmt sheetId="1" sqref="O258" start="0" length="0">
      <dxf>
        <fill>
          <patternFill patternType="none">
            <bgColor indexed="65"/>
          </patternFill>
        </fill>
      </dxf>
    </rfmt>
    <rfmt sheetId="1" sqref="P258" start="0" length="0">
      <dxf>
        <fill>
          <patternFill patternType="none">
            <bgColor indexed="65"/>
          </patternFill>
        </fill>
      </dxf>
    </rfmt>
    <rfmt sheetId="1" sqref="Q258" start="0" length="0">
      <dxf>
        <fill>
          <patternFill patternType="none">
            <bgColor indexed="65"/>
          </patternFill>
        </fill>
      </dxf>
    </rfmt>
    <rfmt sheetId="1" sqref="R258" start="0" length="0">
      <dxf>
        <fill>
          <patternFill patternType="none">
            <bgColor indexed="65"/>
          </patternFill>
        </fill>
      </dxf>
    </rfmt>
    <rfmt sheetId="1" sqref="S258" start="0" length="0">
      <dxf>
        <fill>
          <patternFill patternType="none">
            <bgColor indexed="65"/>
          </patternFill>
        </fill>
      </dxf>
    </rfmt>
    <rfmt sheetId="1" sqref="T258" start="0" length="0">
      <dxf>
        <fill>
          <patternFill patternType="none">
            <bgColor indexed="65"/>
          </patternFill>
        </fill>
      </dxf>
    </rfmt>
    <rfmt sheetId="1" sqref="U258" start="0" length="0">
      <dxf>
        <fill>
          <patternFill patternType="none">
            <bgColor indexed="65"/>
          </patternFill>
        </fill>
      </dxf>
    </rfmt>
    <rfmt sheetId="1" sqref="V258" start="0" length="0">
      <dxf>
        <fill>
          <patternFill patternType="none">
            <bgColor indexed="65"/>
          </patternFill>
        </fill>
      </dxf>
    </rfmt>
    <rfmt sheetId="1" sqref="W258" start="0" length="0">
      <dxf>
        <fill>
          <patternFill patternType="none">
            <bgColor indexed="65"/>
          </patternFill>
        </fill>
      </dxf>
    </rfmt>
    <rfmt sheetId="1" sqref="X258" start="0" length="0">
      <dxf>
        <fill>
          <patternFill patternType="none">
            <bgColor indexed="65"/>
          </patternFill>
        </fill>
      </dxf>
    </rfmt>
    <rfmt sheetId="1" sqref="Y258" start="0" length="0">
      <dxf>
        <fill>
          <patternFill patternType="none">
            <bgColor indexed="65"/>
          </patternFill>
        </fill>
      </dxf>
    </rfmt>
    <rfmt sheetId="1" sqref="Z258" start="0" length="0">
      <dxf>
        <fill>
          <patternFill patternType="none">
            <bgColor indexed="65"/>
          </patternFill>
        </fill>
      </dxf>
    </rfmt>
    <rfmt sheetId="1" sqref="AA258" start="0" length="0">
      <dxf>
        <fill>
          <patternFill patternType="none">
            <bgColor indexed="65"/>
          </patternFill>
        </fill>
      </dxf>
    </rfmt>
    <rfmt sheetId="1" sqref="AB258" start="0" length="0">
      <dxf>
        <fill>
          <patternFill patternType="none">
            <bgColor indexed="65"/>
          </patternFill>
        </fill>
      </dxf>
    </rfmt>
    <rfmt sheetId="1" sqref="AC258" start="0" length="0">
      <dxf>
        <fill>
          <patternFill patternType="none">
            <bgColor indexed="65"/>
          </patternFill>
        </fill>
      </dxf>
    </rfmt>
    <rfmt sheetId="1" sqref="AD258" start="0" length="0">
      <dxf>
        <fill>
          <patternFill patternType="none">
            <bgColor indexed="65"/>
          </patternFill>
        </fill>
      </dxf>
    </rfmt>
    <rfmt sheetId="1" sqref="AE258" start="0" length="0">
      <dxf>
        <fill>
          <patternFill patternType="none">
            <bgColor indexed="65"/>
          </patternFill>
        </fill>
      </dxf>
    </rfmt>
    <rfmt sheetId="1" sqref="AF258" start="0" length="0">
      <dxf>
        <fill>
          <patternFill patternType="none">
            <bgColor indexed="65"/>
          </patternFill>
        </fill>
      </dxf>
    </rfmt>
    <rfmt sheetId="1" sqref="AG258" start="0" length="0">
      <dxf>
        <fill>
          <patternFill patternType="none">
            <bgColor indexed="65"/>
          </patternFill>
        </fill>
      </dxf>
    </rfmt>
    <rfmt sheetId="1" sqref="AH258" start="0" length="0">
      <dxf>
        <fill>
          <patternFill patternType="none">
            <bgColor indexed="65"/>
          </patternFill>
        </fill>
      </dxf>
    </rfmt>
    <rfmt sheetId="1" sqref="AI258" start="0" length="0">
      <dxf>
        <fill>
          <patternFill patternType="none">
            <bgColor indexed="65"/>
          </patternFill>
        </fill>
      </dxf>
    </rfmt>
    <rfmt sheetId="1" sqref="AJ258" start="0" length="0">
      <dxf>
        <fill>
          <patternFill patternType="none">
            <bgColor indexed="65"/>
          </patternFill>
        </fill>
      </dxf>
    </rfmt>
    <rfmt sheetId="1" sqref="AK258" start="0" length="0">
      <dxf>
        <fill>
          <patternFill patternType="none">
            <bgColor indexed="65"/>
          </patternFill>
        </fill>
      </dxf>
    </rfmt>
    <rfmt sheetId="1" sqref="AL258" start="0" length="0">
      <dxf>
        <fill>
          <patternFill patternType="none">
            <bgColor indexed="65"/>
          </patternFill>
        </fill>
      </dxf>
    </rfmt>
    <rfmt sheetId="1" sqref="AM258" start="0" length="0">
      <dxf>
        <fill>
          <patternFill patternType="none">
            <bgColor indexed="65"/>
          </patternFill>
        </fill>
      </dxf>
    </rfmt>
    <rfmt sheetId="1" sqref="AN258" start="0" length="0">
      <dxf>
        <fill>
          <patternFill patternType="none">
            <bgColor indexed="65"/>
          </patternFill>
        </fill>
      </dxf>
    </rfmt>
    <rfmt sheetId="1" sqref="AO258" start="0" length="0">
      <dxf>
        <fill>
          <patternFill patternType="none">
            <bgColor indexed="65"/>
          </patternFill>
        </fill>
      </dxf>
    </rfmt>
    <rfmt sheetId="1" sqref="AP258" start="0" length="0">
      <dxf>
        <fill>
          <patternFill patternType="none">
            <bgColor indexed="65"/>
          </patternFill>
        </fill>
      </dxf>
    </rfmt>
    <rfmt sheetId="1" sqref="AQ258" start="0" length="0">
      <dxf>
        <fill>
          <patternFill patternType="none">
            <bgColor indexed="65"/>
          </patternFill>
        </fill>
      </dxf>
    </rfmt>
    <rfmt sheetId="1" sqref="AR258" start="0" length="0">
      <dxf>
        <fill>
          <patternFill patternType="none">
            <bgColor indexed="65"/>
          </patternFill>
        </fill>
      </dxf>
    </rfmt>
    <rfmt sheetId="1" sqref="AS258" start="0" length="0">
      <dxf>
        <fill>
          <patternFill patternType="none">
            <bgColor indexed="65"/>
          </patternFill>
        </fill>
      </dxf>
    </rfmt>
    <rfmt sheetId="1" sqref="AT258" start="0" length="0">
      <dxf>
        <fill>
          <patternFill patternType="none">
            <bgColor indexed="65"/>
          </patternFill>
        </fill>
      </dxf>
    </rfmt>
    <rfmt sheetId="1" sqref="AU258" start="0" length="0">
      <dxf>
        <fill>
          <patternFill patternType="none">
            <bgColor indexed="65"/>
          </patternFill>
        </fill>
      </dxf>
    </rfmt>
    <rfmt sheetId="1" sqref="AV258" start="0" length="0">
      <dxf>
        <fill>
          <patternFill patternType="none">
            <bgColor indexed="65"/>
          </patternFill>
        </fill>
      </dxf>
    </rfmt>
    <rfmt sheetId="1" sqref="AW258" start="0" length="0">
      <dxf>
        <fill>
          <patternFill patternType="none">
            <bgColor indexed="65"/>
          </patternFill>
        </fill>
      </dxf>
    </rfmt>
    <rfmt sheetId="1" sqref="AX258" start="0" length="0">
      <dxf>
        <fill>
          <patternFill patternType="none">
            <bgColor indexed="65"/>
          </patternFill>
        </fill>
      </dxf>
    </rfmt>
    <rfmt sheetId="1" sqref="AY258" start="0" length="0">
      <dxf>
        <fill>
          <patternFill patternType="none">
            <bgColor indexed="65"/>
          </patternFill>
        </fill>
      </dxf>
    </rfmt>
    <rfmt sheetId="1" sqref="AZ258" start="0" length="0">
      <dxf>
        <fill>
          <patternFill patternType="none">
            <bgColor indexed="65"/>
          </patternFill>
        </fill>
      </dxf>
    </rfmt>
    <rfmt sheetId="1" sqref="BA258" start="0" length="0">
      <dxf>
        <fill>
          <patternFill patternType="none">
            <bgColor indexed="65"/>
          </patternFill>
        </fill>
      </dxf>
    </rfmt>
    <rfmt sheetId="1" sqref="BB258" start="0" length="0">
      <dxf>
        <fill>
          <patternFill patternType="none">
            <bgColor indexed="65"/>
          </patternFill>
        </fill>
      </dxf>
    </rfmt>
    <rfmt sheetId="1" sqref="BC258" start="0" length="0">
      <dxf>
        <fill>
          <patternFill patternType="none">
            <bgColor indexed="65"/>
          </patternFill>
        </fill>
      </dxf>
    </rfmt>
    <rfmt sheetId="1" sqref="BD258" start="0" length="0">
      <dxf>
        <fill>
          <patternFill patternType="none">
            <bgColor indexed="65"/>
          </patternFill>
        </fill>
      </dxf>
    </rfmt>
    <rfmt sheetId="1" sqref="BE258" start="0" length="0">
      <dxf>
        <fill>
          <patternFill patternType="none">
            <bgColor indexed="65"/>
          </patternFill>
        </fill>
      </dxf>
    </rfmt>
    <rfmt sheetId="1" sqref="BF258" start="0" length="0">
      <dxf>
        <fill>
          <patternFill patternType="none">
            <bgColor indexed="65"/>
          </patternFill>
        </fill>
      </dxf>
    </rfmt>
    <rfmt sheetId="1" sqref="BG258" start="0" length="0">
      <dxf>
        <fill>
          <patternFill patternType="none">
            <bgColor indexed="65"/>
          </patternFill>
        </fill>
      </dxf>
    </rfmt>
    <rfmt sheetId="1" sqref="BH258" start="0" length="0">
      <dxf>
        <fill>
          <patternFill patternType="none">
            <bgColor indexed="65"/>
          </patternFill>
        </fill>
      </dxf>
    </rfmt>
    <rfmt sheetId="1" sqref="BI258" start="0" length="0">
      <dxf>
        <fill>
          <patternFill patternType="none">
            <bgColor indexed="65"/>
          </patternFill>
        </fill>
      </dxf>
    </rfmt>
    <rfmt sheetId="1" sqref="BJ258" start="0" length="0">
      <dxf>
        <fill>
          <patternFill patternType="none">
            <bgColor indexed="65"/>
          </patternFill>
        </fill>
      </dxf>
    </rfmt>
    <rfmt sheetId="1" sqref="BK258" start="0" length="0">
      <dxf>
        <fill>
          <patternFill patternType="none">
            <bgColor indexed="65"/>
          </patternFill>
        </fill>
      </dxf>
    </rfmt>
    <rfmt sheetId="1" sqref="BL258" start="0" length="0">
      <dxf>
        <fill>
          <patternFill patternType="none">
            <bgColor indexed="65"/>
          </patternFill>
        </fill>
      </dxf>
    </rfmt>
    <rfmt sheetId="1" sqref="BM258" start="0" length="0">
      <dxf>
        <fill>
          <patternFill patternType="none">
            <bgColor indexed="65"/>
          </patternFill>
        </fill>
      </dxf>
    </rfmt>
    <rfmt sheetId="1" sqref="BN258" start="0" length="0">
      <dxf>
        <fill>
          <patternFill patternType="none">
            <bgColor indexed="65"/>
          </patternFill>
        </fill>
      </dxf>
    </rfmt>
    <rfmt sheetId="1" sqref="BO258" start="0" length="0">
      <dxf>
        <fill>
          <patternFill patternType="none">
            <bgColor indexed="65"/>
          </patternFill>
        </fill>
      </dxf>
    </rfmt>
    <rfmt sheetId="1" sqref="BP258" start="0" length="0">
      <dxf>
        <fill>
          <patternFill patternType="none">
            <bgColor indexed="65"/>
          </patternFill>
        </fill>
      </dxf>
    </rfmt>
    <rfmt sheetId="1" sqref="BQ258" start="0" length="0">
      <dxf>
        <fill>
          <patternFill patternType="none">
            <bgColor indexed="65"/>
          </patternFill>
        </fill>
      </dxf>
    </rfmt>
    <rfmt sheetId="1" sqref="BR258" start="0" length="0">
      <dxf>
        <fill>
          <patternFill patternType="none">
            <bgColor indexed="65"/>
          </patternFill>
        </fill>
      </dxf>
    </rfmt>
    <rfmt sheetId="1" sqref="BS258" start="0" length="0">
      <dxf>
        <fill>
          <patternFill patternType="none">
            <bgColor indexed="65"/>
          </patternFill>
        </fill>
      </dxf>
    </rfmt>
    <rfmt sheetId="1" sqref="BT258" start="0" length="0">
      <dxf>
        <fill>
          <patternFill patternType="none">
            <bgColor indexed="65"/>
          </patternFill>
        </fill>
      </dxf>
    </rfmt>
    <rfmt sheetId="1" sqref="BU258" start="0" length="0">
      <dxf>
        <fill>
          <patternFill patternType="none">
            <bgColor indexed="65"/>
          </patternFill>
        </fill>
      </dxf>
    </rfmt>
    <rfmt sheetId="1" sqref="BV258" start="0" length="0">
      <dxf>
        <fill>
          <patternFill patternType="none">
            <bgColor indexed="65"/>
          </patternFill>
        </fill>
      </dxf>
    </rfmt>
    <rfmt sheetId="1" sqref="BW258" start="0" length="0">
      <dxf>
        <fill>
          <patternFill patternType="none">
            <bgColor indexed="65"/>
          </patternFill>
        </fill>
      </dxf>
    </rfmt>
    <rfmt sheetId="1" sqref="BX258" start="0" length="0">
      <dxf>
        <fill>
          <patternFill patternType="none">
            <bgColor indexed="65"/>
          </patternFill>
        </fill>
      </dxf>
    </rfmt>
    <rfmt sheetId="1" sqref="BY258" start="0" length="0">
      <dxf>
        <fill>
          <patternFill patternType="none">
            <bgColor indexed="65"/>
          </patternFill>
        </fill>
      </dxf>
    </rfmt>
    <rfmt sheetId="1" sqref="BZ258" start="0" length="0">
      <dxf>
        <fill>
          <patternFill patternType="none">
            <bgColor indexed="65"/>
          </patternFill>
        </fill>
      </dxf>
    </rfmt>
    <rfmt sheetId="1" sqref="CA258" start="0" length="0">
      <dxf>
        <fill>
          <patternFill patternType="none">
            <bgColor indexed="65"/>
          </patternFill>
        </fill>
      </dxf>
    </rfmt>
    <rfmt sheetId="1" sqref="CB258" start="0" length="0">
      <dxf>
        <fill>
          <patternFill patternType="none">
            <bgColor indexed="65"/>
          </patternFill>
        </fill>
      </dxf>
    </rfmt>
    <rfmt sheetId="1" sqref="CC258" start="0" length="0">
      <dxf>
        <fill>
          <patternFill patternType="none">
            <bgColor indexed="65"/>
          </patternFill>
        </fill>
      </dxf>
    </rfmt>
    <rfmt sheetId="1" sqref="CD258" start="0" length="0">
      <dxf>
        <fill>
          <patternFill patternType="none">
            <bgColor indexed="65"/>
          </patternFill>
        </fill>
      </dxf>
    </rfmt>
    <rfmt sheetId="1" sqref="CE258" start="0" length="0">
      <dxf>
        <fill>
          <patternFill patternType="none">
            <bgColor indexed="65"/>
          </patternFill>
        </fill>
      </dxf>
    </rfmt>
    <rfmt sheetId="1" sqref="CF258" start="0" length="0">
      <dxf>
        <fill>
          <patternFill patternType="none">
            <bgColor indexed="65"/>
          </patternFill>
        </fill>
      </dxf>
    </rfmt>
    <rfmt sheetId="1" sqref="CG258" start="0" length="0">
      <dxf>
        <fill>
          <patternFill patternType="none">
            <bgColor indexed="65"/>
          </patternFill>
        </fill>
      </dxf>
    </rfmt>
    <rfmt sheetId="1" sqref="CH258" start="0" length="0">
      <dxf>
        <fill>
          <patternFill patternType="none">
            <bgColor indexed="65"/>
          </patternFill>
        </fill>
      </dxf>
    </rfmt>
    <rfmt sheetId="1" sqref="CI258" start="0" length="0">
      <dxf>
        <fill>
          <patternFill patternType="none">
            <bgColor indexed="65"/>
          </patternFill>
        </fill>
      </dxf>
    </rfmt>
    <rfmt sheetId="1" sqref="CJ258" start="0" length="0">
      <dxf>
        <fill>
          <patternFill patternType="none">
            <bgColor indexed="65"/>
          </patternFill>
        </fill>
      </dxf>
    </rfmt>
    <rfmt sheetId="1" sqref="CK258" start="0" length="0">
      <dxf>
        <fill>
          <patternFill patternType="none">
            <bgColor indexed="65"/>
          </patternFill>
        </fill>
      </dxf>
    </rfmt>
    <rfmt sheetId="1" sqref="CL258" start="0" length="0">
      <dxf>
        <fill>
          <patternFill patternType="none">
            <bgColor indexed="65"/>
          </patternFill>
        </fill>
      </dxf>
    </rfmt>
    <rfmt sheetId="1" sqref="CM258" start="0" length="0">
      <dxf>
        <fill>
          <patternFill patternType="none">
            <bgColor indexed="65"/>
          </patternFill>
        </fill>
      </dxf>
    </rfmt>
    <rfmt sheetId="1" sqref="CN258" start="0" length="0">
      <dxf>
        <fill>
          <patternFill patternType="none">
            <bgColor indexed="65"/>
          </patternFill>
        </fill>
      </dxf>
    </rfmt>
    <rfmt sheetId="1" sqref="CO258" start="0" length="0">
      <dxf>
        <fill>
          <patternFill patternType="none">
            <bgColor indexed="65"/>
          </patternFill>
        </fill>
      </dxf>
    </rfmt>
    <rfmt sheetId="1" sqref="CP258" start="0" length="0">
      <dxf>
        <fill>
          <patternFill patternType="none">
            <bgColor indexed="65"/>
          </patternFill>
        </fill>
      </dxf>
    </rfmt>
    <rfmt sheetId="1" sqref="CQ258" start="0" length="0">
      <dxf>
        <fill>
          <patternFill patternType="none">
            <bgColor indexed="65"/>
          </patternFill>
        </fill>
      </dxf>
    </rfmt>
  </rrc>
  <rrc rId="6124" sId="1" ref="A258:XFD258" action="deleteRow">
    <rfmt sheetId="1" xfDxf="1" sqref="A258:XFD258" start="0" length="0">
      <dxf>
        <font>
          <sz val="11"/>
        </font>
        <fill>
          <patternFill patternType="solid">
            <bgColor rgb="FFFFFF00"/>
          </patternFill>
        </fill>
      </dxf>
    </rfmt>
    <rcc rId="0" sId="1" dxf="1">
      <nc r="A258" t="inlineStr">
        <is>
          <t xml:space="preserve">208000  </t>
        </is>
      </nc>
      <ndxf>
        <font>
          <b/>
          <sz val="12"/>
          <name val="Times New Roman"/>
          <scheme val="none"/>
        </font>
        <fill>
          <patternFill patternType="none">
            <bgColor indexed="6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8" t="inlineStr">
        <is>
          <t>Фінансування за рахунок зміни залишків коштів місцевих бюджетів</t>
        </is>
      </nc>
      <ndxf>
        <font>
          <b/>
          <sz val="12"/>
          <name val="Times New Roman"/>
          <scheme val="none"/>
        </font>
        <fill>
          <patternFill patternType="none">
            <bgColor indexed="6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8">
        <f>C261+C259-C260</f>
      </nc>
      <ndxf>
        <font>
          <b/>
          <sz val="12"/>
          <name val="Times New Roman"/>
          <scheme val="none"/>
        </font>
        <numFmt numFmtId="4" formatCode="#,##0.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8">
        <f>D261+D259-D260</f>
      </nc>
      <ndxf>
        <font>
          <b/>
          <sz val="12"/>
          <name val="Times New Roman"/>
          <scheme val="none"/>
        </font>
        <numFmt numFmtId="4" formatCode="#,##0.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58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F258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top" readingOrder="0"/>
      </dxf>
    </rfmt>
    <rfmt sheetId="1" sqref="G25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H25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I25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J258" start="0" length="0">
      <dxf>
        <font>
          <sz val="1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top" readingOrder="0"/>
      </dxf>
    </rfmt>
    <rfmt sheetId="1" sqref="K258" start="0" length="0">
      <dxf>
        <fill>
          <patternFill patternType="none">
            <bgColor indexed="65"/>
          </patternFill>
        </fill>
      </dxf>
    </rfmt>
    <rfmt sheetId="1" sqref="L258" start="0" length="0">
      <dxf>
        <fill>
          <patternFill patternType="none">
            <bgColor indexed="65"/>
          </patternFill>
        </fill>
      </dxf>
    </rfmt>
    <rfmt sheetId="1" sqref="M258" start="0" length="0">
      <dxf>
        <fill>
          <patternFill patternType="none">
            <bgColor indexed="65"/>
          </patternFill>
        </fill>
      </dxf>
    </rfmt>
    <rfmt sheetId="1" sqref="N258" start="0" length="0">
      <dxf>
        <fill>
          <patternFill patternType="none">
            <bgColor indexed="65"/>
          </patternFill>
        </fill>
      </dxf>
    </rfmt>
    <rfmt sheetId="1" sqref="O258" start="0" length="0">
      <dxf>
        <fill>
          <patternFill patternType="none">
            <bgColor indexed="65"/>
          </patternFill>
        </fill>
      </dxf>
    </rfmt>
    <rfmt sheetId="1" sqref="P258" start="0" length="0">
      <dxf>
        <fill>
          <patternFill patternType="none">
            <bgColor indexed="65"/>
          </patternFill>
        </fill>
      </dxf>
    </rfmt>
    <rfmt sheetId="1" sqref="Q258" start="0" length="0">
      <dxf>
        <fill>
          <patternFill patternType="none">
            <bgColor indexed="65"/>
          </patternFill>
        </fill>
      </dxf>
    </rfmt>
    <rfmt sheetId="1" sqref="R258" start="0" length="0">
      <dxf>
        <fill>
          <patternFill patternType="none">
            <bgColor indexed="65"/>
          </patternFill>
        </fill>
      </dxf>
    </rfmt>
    <rfmt sheetId="1" sqref="S258" start="0" length="0">
      <dxf>
        <fill>
          <patternFill patternType="none">
            <bgColor indexed="65"/>
          </patternFill>
        </fill>
      </dxf>
    </rfmt>
    <rfmt sheetId="1" sqref="T258" start="0" length="0">
      <dxf>
        <fill>
          <patternFill patternType="none">
            <bgColor indexed="65"/>
          </patternFill>
        </fill>
      </dxf>
    </rfmt>
    <rfmt sheetId="1" sqref="U258" start="0" length="0">
      <dxf>
        <fill>
          <patternFill patternType="none">
            <bgColor indexed="65"/>
          </patternFill>
        </fill>
      </dxf>
    </rfmt>
    <rfmt sheetId="1" sqref="V258" start="0" length="0">
      <dxf>
        <fill>
          <patternFill patternType="none">
            <bgColor indexed="65"/>
          </patternFill>
        </fill>
      </dxf>
    </rfmt>
    <rfmt sheetId="1" sqref="W258" start="0" length="0">
      <dxf>
        <fill>
          <patternFill patternType="none">
            <bgColor indexed="65"/>
          </patternFill>
        </fill>
      </dxf>
    </rfmt>
    <rfmt sheetId="1" sqref="X258" start="0" length="0">
      <dxf>
        <fill>
          <patternFill patternType="none">
            <bgColor indexed="65"/>
          </patternFill>
        </fill>
      </dxf>
    </rfmt>
    <rfmt sheetId="1" sqref="Y258" start="0" length="0">
      <dxf>
        <fill>
          <patternFill patternType="none">
            <bgColor indexed="65"/>
          </patternFill>
        </fill>
      </dxf>
    </rfmt>
    <rfmt sheetId="1" sqref="Z258" start="0" length="0">
      <dxf>
        <fill>
          <patternFill patternType="none">
            <bgColor indexed="65"/>
          </patternFill>
        </fill>
      </dxf>
    </rfmt>
    <rfmt sheetId="1" sqref="AA258" start="0" length="0">
      <dxf>
        <fill>
          <patternFill patternType="none">
            <bgColor indexed="65"/>
          </patternFill>
        </fill>
      </dxf>
    </rfmt>
    <rfmt sheetId="1" sqref="AB258" start="0" length="0">
      <dxf>
        <fill>
          <patternFill patternType="none">
            <bgColor indexed="65"/>
          </patternFill>
        </fill>
      </dxf>
    </rfmt>
    <rfmt sheetId="1" sqref="AC258" start="0" length="0">
      <dxf>
        <fill>
          <patternFill patternType="none">
            <bgColor indexed="65"/>
          </patternFill>
        </fill>
      </dxf>
    </rfmt>
    <rfmt sheetId="1" sqref="AD258" start="0" length="0">
      <dxf>
        <fill>
          <patternFill patternType="none">
            <bgColor indexed="65"/>
          </patternFill>
        </fill>
      </dxf>
    </rfmt>
    <rfmt sheetId="1" sqref="AE258" start="0" length="0">
      <dxf>
        <fill>
          <patternFill patternType="none">
            <bgColor indexed="65"/>
          </patternFill>
        </fill>
      </dxf>
    </rfmt>
    <rfmt sheetId="1" sqref="AF258" start="0" length="0">
      <dxf>
        <fill>
          <patternFill patternType="none">
            <bgColor indexed="65"/>
          </patternFill>
        </fill>
      </dxf>
    </rfmt>
    <rfmt sheetId="1" sqref="AG258" start="0" length="0">
      <dxf>
        <fill>
          <patternFill patternType="none">
            <bgColor indexed="65"/>
          </patternFill>
        </fill>
      </dxf>
    </rfmt>
    <rfmt sheetId="1" sqref="AH258" start="0" length="0">
      <dxf>
        <fill>
          <patternFill patternType="none">
            <bgColor indexed="65"/>
          </patternFill>
        </fill>
      </dxf>
    </rfmt>
    <rfmt sheetId="1" sqref="AI258" start="0" length="0">
      <dxf>
        <fill>
          <patternFill patternType="none">
            <bgColor indexed="65"/>
          </patternFill>
        </fill>
      </dxf>
    </rfmt>
    <rfmt sheetId="1" sqref="AJ258" start="0" length="0">
      <dxf>
        <fill>
          <patternFill patternType="none">
            <bgColor indexed="65"/>
          </patternFill>
        </fill>
      </dxf>
    </rfmt>
    <rfmt sheetId="1" sqref="AK258" start="0" length="0">
      <dxf>
        <fill>
          <patternFill patternType="none">
            <bgColor indexed="65"/>
          </patternFill>
        </fill>
      </dxf>
    </rfmt>
    <rfmt sheetId="1" sqref="AL258" start="0" length="0">
      <dxf>
        <fill>
          <patternFill patternType="none">
            <bgColor indexed="65"/>
          </patternFill>
        </fill>
      </dxf>
    </rfmt>
    <rfmt sheetId="1" sqref="AM258" start="0" length="0">
      <dxf>
        <fill>
          <patternFill patternType="none">
            <bgColor indexed="65"/>
          </patternFill>
        </fill>
      </dxf>
    </rfmt>
    <rfmt sheetId="1" sqref="AN258" start="0" length="0">
      <dxf>
        <fill>
          <patternFill patternType="none">
            <bgColor indexed="65"/>
          </patternFill>
        </fill>
      </dxf>
    </rfmt>
    <rfmt sheetId="1" sqref="AO258" start="0" length="0">
      <dxf>
        <fill>
          <patternFill patternType="none">
            <bgColor indexed="65"/>
          </patternFill>
        </fill>
      </dxf>
    </rfmt>
    <rfmt sheetId="1" sqref="AP258" start="0" length="0">
      <dxf>
        <fill>
          <patternFill patternType="none">
            <bgColor indexed="65"/>
          </patternFill>
        </fill>
      </dxf>
    </rfmt>
    <rfmt sheetId="1" sqref="AQ258" start="0" length="0">
      <dxf>
        <fill>
          <patternFill patternType="none">
            <bgColor indexed="65"/>
          </patternFill>
        </fill>
      </dxf>
    </rfmt>
    <rfmt sheetId="1" sqref="AR258" start="0" length="0">
      <dxf>
        <fill>
          <patternFill patternType="none">
            <bgColor indexed="65"/>
          </patternFill>
        </fill>
      </dxf>
    </rfmt>
    <rfmt sheetId="1" sqref="AS258" start="0" length="0">
      <dxf>
        <fill>
          <patternFill patternType="none">
            <bgColor indexed="65"/>
          </patternFill>
        </fill>
      </dxf>
    </rfmt>
    <rfmt sheetId="1" sqref="AT258" start="0" length="0">
      <dxf>
        <fill>
          <patternFill patternType="none">
            <bgColor indexed="65"/>
          </patternFill>
        </fill>
      </dxf>
    </rfmt>
    <rfmt sheetId="1" sqref="AU258" start="0" length="0">
      <dxf>
        <fill>
          <patternFill patternType="none">
            <bgColor indexed="65"/>
          </patternFill>
        </fill>
      </dxf>
    </rfmt>
    <rfmt sheetId="1" sqref="AV258" start="0" length="0">
      <dxf>
        <fill>
          <patternFill patternType="none">
            <bgColor indexed="65"/>
          </patternFill>
        </fill>
      </dxf>
    </rfmt>
    <rfmt sheetId="1" sqref="AW258" start="0" length="0">
      <dxf>
        <fill>
          <patternFill patternType="none">
            <bgColor indexed="65"/>
          </patternFill>
        </fill>
      </dxf>
    </rfmt>
    <rfmt sheetId="1" sqref="AX258" start="0" length="0">
      <dxf>
        <fill>
          <patternFill patternType="none">
            <bgColor indexed="65"/>
          </patternFill>
        </fill>
      </dxf>
    </rfmt>
    <rfmt sheetId="1" sqref="AY258" start="0" length="0">
      <dxf>
        <fill>
          <patternFill patternType="none">
            <bgColor indexed="65"/>
          </patternFill>
        </fill>
      </dxf>
    </rfmt>
    <rfmt sheetId="1" sqref="AZ258" start="0" length="0">
      <dxf>
        <fill>
          <patternFill patternType="none">
            <bgColor indexed="65"/>
          </patternFill>
        </fill>
      </dxf>
    </rfmt>
    <rfmt sheetId="1" sqref="BA258" start="0" length="0">
      <dxf>
        <fill>
          <patternFill patternType="none">
            <bgColor indexed="65"/>
          </patternFill>
        </fill>
      </dxf>
    </rfmt>
    <rfmt sheetId="1" sqref="BB258" start="0" length="0">
      <dxf>
        <fill>
          <patternFill patternType="none">
            <bgColor indexed="65"/>
          </patternFill>
        </fill>
      </dxf>
    </rfmt>
    <rfmt sheetId="1" sqref="BC258" start="0" length="0">
      <dxf>
        <fill>
          <patternFill patternType="none">
            <bgColor indexed="65"/>
          </patternFill>
        </fill>
      </dxf>
    </rfmt>
    <rfmt sheetId="1" sqref="BD258" start="0" length="0">
      <dxf>
        <fill>
          <patternFill patternType="none">
            <bgColor indexed="65"/>
          </patternFill>
        </fill>
      </dxf>
    </rfmt>
    <rfmt sheetId="1" sqref="BE258" start="0" length="0">
      <dxf>
        <fill>
          <patternFill patternType="none">
            <bgColor indexed="65"/>
          </patternFill>
        </fill>
      </dxf>
    </rfmt>
    <rfmt sheetId="1" sqref="BF258" start="0" length="0">
      <dxf>
        <fill>
          <patternFill patternType="none">
            <bgColor indexed="65"/>
          </patternFill>
        </fill>
      </dxf>
    </rfmt>
    <rfmt sheetId="1" sqref="BG258" start="0" length="0">
      <dxf>
        <fill>
          <patternFill patternType="none">
            <bgColor indexed="65"/>
          </patternFill>
        </fill>
      </dxf>
    </rfmt>
    <rfmt sheetId="1" sqref="BH258" start="0" length="0">
      <dxf>
        <fill>
          <patternFill patternType="none">
            <bgColor indexed="65"/>
          </patternFill>
        </fill>
      </dxf>
    </rfmt>
    <rfmt sheetId="1" sqref="BI258" start="0" length="0">
      <dxf>
        <fill>
          <patternFill patternType="none">
            <bgColor indexed="65"/>
          </patternFill>
        </fill>
      </dxf>
    </rfmt>
    <rfmt sheetId="1" sqref="BJ258" start="0" length="0">
      <dxf>
        <fill>
          <patternFill patternType="none">
            <bgColor indexed="65"/>
          </patternFill>
        </fill>
      </dxf>
    </rfmt>
    <rfmt sheetId="1" sqref="BK258" start="0" length="0">
      <dxf>
        <fill>
          <patternFill patternType="none">
            <bgColor indexed="65"/>
          </patternFill>
        </fill>
      </dxf>
    </rfmt>
    <rfmt sheetId="1" sqref="BL258" start="0" length="0">
      <dxf>
        <fill>
          <patternFill patternType="none">
            <bgColor indexed="65"/>
          </patternFill>
        </fill>
      </dxf>
    </rfmt>
    <rfmt sheetId="1" sqref="BM258" start="0" length="0">
      <dxf>
        <fill>
          <patternFill patternType="none">
            <bgColor indexed="65"/>
          </patternFill>
        </fill>
      </dxf>
    </rfmt>
    <rfmt sheetId="1" sqref="BN258" start="0" length="0">
      <dxf>
        <fill>
          <patternFill patternType="none">
            <bgColor indexed="65"/>
          </patternFill>
        </fill>
      </dxf>
    </rfmt>
    <rfmt sheetId="1" sqref="BO258" start="0" length="0">
      <dxf>
        <fill>
          <patternFill patternType="none">
            <bgColor indexed="65"/>
          </patternFill>
        </fill>
      </dxf>
    </rfmt>
    <rfmt sheetId="1" sqref="BP258" start="0" length="0">
      <dxf>
        <fill>
          <patternFill patternType="none">
            <bgColor indexed="65"/>
          </patternFill>
        </fill>
      </dxf>
    </rfmt>
    <rfmt sheetId="1" sqref="BQ258" start="0" length="0">
      <dxf>
        <fill>
          <patternFill patternType="none">
            <bgColor indexed="65"/>
          </patternFill>
        </fill>
      </dxf>
    </rfmt>
    <rfmt sheetId="1" sqref="BR258" start="0" length="0">
      <dxf>
        <fill>
          <patternFill patternType="none">
            <bgColor indexed="65"/>
          </patternFill>
        </fill>
      </dxf>
    </rfmt>
    <rfmt sheetId="1" sqref="BS258" start="0" length="0">
      <dxf>
        <fill>
          <patternFill patternType="none">
            <bgColor indexed="65"/>
          </patternFill>
        </fill>
      </dxf>
    </rfmt>
    <rfmt sheetId="1" sqref="BT258" start="0" length="0">
      <dxf>
        <fill>
          <patternFill patternType="none">
            <bgColor indexed="65"/>
          </patternFill>
        </fill>
      </dxf>
    </rfmt>
    <rfmt sheetId="1" sqref="BU258" start="0" length="0">
      <dxf>
        <fill>
          <patternFill patternType="none">
            <bgColor indexed="65"/>
          </patternFill>
        </fill>
      </dxf>
    </rfmt>
    <rfmt sheetId="1" sqref="BV258" start="0" length="0">
      <dxf>
        <fill>
          <patternFill patternType="none">
            <bgColor indexed="65"/>
          </patternFill>
        </fill>
      </dxf>
    </rfmt>
    <rfmt sheetId="1" sqref="BW258" start="0" length="0">
      <dxf>
        <fill>
          <patternFill patternType="none">
            <bgColor indexed="65"/>
          </patternFill>
        </fill>
      </dxf>
    </rfmt>
    <rfmt sheetId="1" sqref="BX258" start="0" length="0">
      <dxf>
        <fill>
          <patternFill patternType="none">
            <bgColor indexed="65"/>
          </patternFill>
        </fill>
      </dxf>
    </rfmt>
    <rfmt sheetId="1" sqref="BY258" start="0" length="0">
      <dxf>
        <fill>
          <patternFill patternType="none">
            <bgColor indexed="65"/>
          </patternFill>
        </fill>
      </dxf>
    </rfmt>
    <rfmt sheetId="1" sqref="BZ258" start="0" length="0">
      <dxf>
        <fill>
          <patternFill patternType="none">
            <bgColor indexed="65"/>
          </patternFill>
        </fill>
      </dxf>
    </rfmt>
    <rfmt sheetId="1" sqref="CA258" start="0" length="0">
      <dxf>
        <fill>
          <patternFill patternType="none">
            <bgColor indexed="65"/>
          </patternFill>
        </fill>
      </dxf>
    </rfmt>
    <rfmt sheetId="1" sqref="CB258" start="0" length="0">
      <dxf>
        <fill>
          <patternFill patternType="none">
            <bgColor indexed="65"/>
          </patternFill>
        </fill>
      </dxf>
    </rfmt>
    <rfmt sheetId="1" sqref="CC258" start="0" length="0">
      <dxf>
        <fill>
          <patternFill patternType="none">
            <bgColor indexed="65"/>
          </patternFill>
        </fill>
      </dxf>
    </rfmt>
    <rfmt sheetId="1" sqref="CD258" start="0" length="0">
      <dxf>
        <fill>
          <patternFill patternType="none">
            <bgColor indexed="65"/>
          </patternFill>
        </fill>
      </dxf>
    </rfmt>
    <rfmt sheetId="1" sqref="CE258" start="0" length="0">
      <dxf>
        <fill>
          <patternFill patternType="none">
            <bgColor indexed="65"/>
          </patternFill>
        </fill>
      </dxf>
    </rfmt>
    <rfmt sheetId="1" sqref="CF258" start="0" length="0">
      <dxf>
        <fill>
          <patternFill patternType="none">
            <bgColor indexed="65"/>
          </patternFill>
        </fill>
      </dxf>
    </rfmt>
    <rfmt sheetId="1" sqref="CG258" start="0" length="0">
      <dxf>
        <fill>
          <patternFill patternType="none">
            <bgColor indexed="65"/>
          </patternFill>
        </fill>
      </dxf>
    </rfmt>
    <rfmt sheetId="1" sqref="CH258" start="0" length="0">
      <dxf>
        <fill>
          <patternFill patternType="none">
            <bgColor indexed="65"/>
          </patternFill>
        </fill>
      </dxf>
    </rfmt>
    <rfmt sheetId="1" sqref="CI258" start="0" length="0">
      <dxf>
        <fill>
          <patternFill patternType="none">
            <bgColor indexed="65"/>
          </patternFill>
        </fill>
      </dxf>
    </rfmt>
    <rfmt sheetId="1" sqref="CJ258" start="0" length="0">
      <dxf>
        <fill>
          <patternFill patternType="none">
            <bgColor indexed="65"/>
          </patternFill>
        </fill>
      </dxf>
    </rfmt>
    <rfmt sheetId="1" sqref="CK258" start="0" length="0">
      <dxf>
        <fill>
          <patternFill patternType="none">
            <bgColor indexed="65"/>
          </patternFill>
        </fill>
      </dxf>
    </rfmt>
    <rfmt sheetId="1" sqref="CL258" start="0" length="0">
      <dxf>
        <fill>
          <patternFill patternType="none">
            <bgColor indexed="65"/>
          </patternFill>
        </fill>
      </dxf>
    </rfmt>
    <rfmt sheetId="1" sqref="CM258" start="0" length="0">
      <dxf>
        <fill>
          <patternFill patternType="none">
            <bgColor indexed="65"/>
          </patternFill>
        </fill>
      </dxf>
    </rfmt>
    <rfmt sheetId="1" sqref="CN258" start="0" length="0">
      <dxf>
        <fill>
          <patternFill patternType="none">
            <bgColor indexed="65"/>
          </patternFill>
        </fill>
      </dxf>
    </rfmt>
    <rfmt sheetId="1" sqref="CO258" start="0" length="0">
      <dxf>
        <fill>
          <patternFill patternType="none">
            <bgColor indexed="65"/>
          </patternFill>
        </fill>
      </dxf>
    </rfmt>
    <rfmt sheetId="1" sqref="CP258" start="0" length="0">
      <dxf>
        <fill>
          <patternFill patternType="none">
            <bgColor indexed="65"/>
          </patternFill>
        </fill>
      </dxf>
    </rfmt>
    <rfmt sheetId="1" sqref="CQ258" start="0" length="0">
      <dxf>
        <fill>
          <patternFill patternType="none">
            <bgColor indexed="65"/>
          </patternFill>
        </fill>
      </dxf>
    </rfmt>
  </rrc>
  <rrc rId="6125" sId="1" ref="A258:XFD258" action="deleteRow">
    <rfmt sheetId="1" xfDxf="1" sqref="A258:XFD258" start="0" length="0">
      <dxf>
        <font>
          <sz val="11"/>
        </font>
        <fill>
          <patternFill patternType="solid">
            <bgColor rgb="FFFFFF00"/>
          </patternFill>
        </fill>
      </dxf>
    </rfmt>
    <rcc rId="0" sId="1" dxf="1">
      <nc r="A258">
        <v>208100</v>
      </nc>
      <ndxf>
        <font>
          <sz val="12"/>
          <name val="Times New Roman"/>
          <scheme val="none"/>
        </font>
        <fill>
          <patternFill patternType="none">
            <bgColor indexed="6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8" t="inlineStr">
        <is>
          <t>На початок періоду </t>
        </is>
      </nc>
      <ndxf>
        <font>
          <sz val="12"/>
          <name val="Times New Roman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258">
        <v>17400004.350000001</v>
      </nc>
      <ndxf>
        <font>
          <b/>
          <sz val="12"/>
          <name val="Times New Roman"/>
          <scheme val="none"/>
        </font>
        <numFmt numFmtId="4" formatCode="#,##0.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58" start="0" length="0">
      <dxf>
        <font>
          <b/>
          <sz val="12"/>
          <name val="Times New Roman"/>
          <scheme val="none"/>
        </font>
        <numFmt numFmtId="4" formatCode="#,##0.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58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F258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top" readingOrder="0"/>
      </dxf>
    </rfmt>
    <rfmt sheetId="1" sqref="G25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H25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I25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J258" start="0" length="0">
      <dxf>
        <font>
          <sz val="1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top" readingOrder="0"/>
      </dxf>
    </rfmt>
    <rfmt sheetId="1" sqref="K258" start="0" length="0">
      <dxf>
        <fill>
          <patternFill patternType="none">
            <bgColor indexed="65"/>
          </patternFill>
        </fill>
      </dxf>
    </rfmt>
    <rfmt sheetId="1" sqref="L258" start="0" length="0">
      <dxf>
        <fill>
          <patternFill patternType="none">
            <bgColor indexed="65"/>
          </patternFill>
        </fill>
      </dxf>
    </rfmt>
    <rfmt sheetId="1" sqref="M258" start="0" length="0">
      <dxf>
        <fill>
          <patternFill patternType="none">
            <bgColor indexed="65"/>
          </patternFill>
        </fill>
      </dxf>
    </rfmt>
    <rfmt sheetId="1" sqref="N258" start="0" length="0">
      <dxf>
        <fill>
          <patternFill patternType="none">
            <bgColor indexed="65"/>
          </patternFill>
        </fill>
      </dxf>
    </rfmt>
    <rfmt sheetId="1" sqref="O258" start="0" length="0">
      <dxf>
        <fill>
          <patternFill patternType="none">
            <bgColor indexed="65"/>
          </patternFill>
        </fill>
      </dxf>
    </rfmt>
    <rfmt sheetId="1" sqref="P258" start="0" length="0">
      <dxf>
        <fill>
          <patternFill patternType="none">
            <bgColor indexed="65"/>
          </patternFill>
        </fill>
      </dxf>
    </rfmt>
    <rfmt sheetId="1" sqref="Q258" start="0" length="0">
      <dxf>
        <fill>
          <patternFill patternType="none">
            <bgColor indexed="65"/>
          </patternFill>
        </fill>
      </dxf>
    </rfmt>
    <rfmt sheetId="1" sqref="R258" start="0" length="0">
      <dxf>
        <fill>
          <patternFill patternType="none">
            <bgColor indexed="65"/>
          </patternFill>
        </fill>
      </dxf>
    </rfmt>
    <rfmt sheetId="1" sqref="S258" start="0" length="0">
      <dxf>
        <fill>
          <patternFill patternType="none">
            <bgColor indexed="65"/>
          </patternFill>
        </fill>
      </dxf>
    </rfmt>
    <rfmt sheetId="1" sqref="T258" start="0" length="0">
      <dxf>
        <fill>
          <patternFill patternType="none">
            <bgColor indexed="65"/>
          </patternFill>
        </fill>
      </dxf>
    </rfmt>
    <rfmt sheetId="1" sqref="U258" start="0" length="0">
      <dxf>
        <fill>
          <patternFill patternType="none">
            <bgColor indexed="65"/>
          </patternFill>
        </fill>
      </dxf>
    </rfmt>
    <rfmt sheetId="1" sqref="V258" start="0" length="0">
      <dxf>
        <fill>
          <patternFill patternType="none">
            <bgColor indexed="65"/>
          </patternFill>
        </fill>
      </dxf>
    </rfmt>
    <rfmt sheetId="1" sqref="W258" start="0" length="0">
      <dxf>
        <fill>
          <patternFill patternType="none">
            <bgColor indexed="65"/>
          </patternFill>
        </fill>
      </dxf>
    </rfmt>
    <rfmt sheetId="1" sqref="X258" start="0" length="0">
      <dxf>
        <fill>
          <patternFill patternType="none">
            <bgColor indexed="65"/>
          </patternFill>
        </fill>
      </dxf>
    </rfmt>
    <rfmt sheetId="1" sqref="Y258" start="0" length="0">
      <dxf>
        <fill>
          <patternFill patternType="none">
            <bgColor indexed="65"/>
          </patternFill>
        </fill>
      </dxf>
    </rfmt>
    <rfmt sheetId="1" sqref="Z258" start="0" length="0">
      <dxf>
        <fill>
          <patternFill patternType="none">
            <bgColor indexed="65"/>
          </patternFill>
        </fill>
      </dxf>
    </rfmt>
    <rfmt sheetId="1" sqref="AA258" start="0" length="0">
      <dxf>
        <fill>
          <patternFill patternType="none">
            <bgColor indexed="65"/>
          </patternFill>
        </fill>
      </dxf>
    </rfmt>
    <rfmt sheetId="1" sqref="AB258" start="0" length="0">
      <dxf>
        <fill>
          <patternFill patternType="none">
            <bgColor indexed="65"/>
          </patternFill>
        </fill>
      </dxf>
    </rfmt>
    <rfmt sheetId="1" sqref="AC258" start="0" length="0">
      <dxf>
        <fill>
          <patternFill patternType="none">
            <bgColor indexed="65"/>
          </patternFill>
        </fill>
      </dxf>
    </rfmt>
    <rfmt sheetId="1" sqref="AD258" start="0" length="0">
      <dxf>
        <fill>
          <patternFill patternType="none">
            <bgColor indexed="65"/>
          </patternFill>
        </fill>
      </dxf>
    </rfmt>
    <rfmt sheetId="1" sqref="AE258" start="0" length="0">
      <dxf>
        <fill>
          <patternFill patternType="none">
            <bgColor indexed="65"/>
          </patternFill>
        </fill>
      </dxf>
    </rfmt>
    <rfmt sheetId="1" sqref="AF258" start="0" length="0">
      <dxf>
        <fill>
          <patternFill patternType="none">
            <bgColor indexed="65"/>
          </patternFill>
        </fill>
      </dxf>
    </rfmt>
    <rfmt sheetId="1" sqref="AG258" start="0" length="0">
      <dxf>
        <fill>
          <patternFill patternType="none">
            <bgColor indexed="65"/>
          </patternFill>
        </fill>
      </dxf>
    </rfmt>
    <rfmt sheetId="1" sqref="AH258" start="0" length="0">
      <dxf>
        <fill>
          <patternFill patternType="none">
            <bgColor indexed="65"/>
          </patternFill>
        </fill>
      </dxf>
    </rfmt>
    <rfmt sheetId="1" sqref="AI258" start="0" length="0">
      <dxf>
        <fill>
          <patternFill patternType="none">
            <bgColor indexed="65"/>
          </patternFill>
        </fill>
      </dxf>
    </rfmt>
    <rfmt sheetId="1" sqref="AJ258" start="0" length="0">
      <dxf>
        <fill>
          <patternFill patternType="none">
            <bgColor indexed="65"/>
          </patternFill>
        </fill>
      </dxf>
    </rfmt>
    <rfmt sheetId="1" sqref="AK258" start="0" length="0">
      <dxf>
        <fill>
          <patternFill patternType="none">
            <bgColor indexed="65"/>
          </patternFill>
        </fill>
      </dxf>
    </rfmt>
    <rfmt sheetId="1" sqref="AL258" start="0" length="0">
      <dxf>
        <fill>
          <patternFill patternType="none">
            <bgColor indexed="65"/>
          </patternFill>
        </fill>
      </dxf>
    </rfmt>
    <rfmt sheetId="1" sqref="AM258" start="0" length="0">
      <dxf>
        <fill>
          <patternFill patternType="none">
            <bgColor indexed="65"/>
          </patternFill>
        </fill>
      </dxf>
    </rfmt>
    <rfmt sheetId="1" sqref="AN258" start="0" length="0">
      <dxf>
        <fill>
          <patternFill patternType="none">
            <bgColor indexed="65"/>
          </patternFill>
        </fill>
      </dxf>
    </rfmt>
    <rfmt sheetId="1" sqref="AO258" start="0" length="0">
      <dxf>
        <fill>
          <patternFill patternType="none">
            <bgColor indexed="65"/>
          </patternFill>
        </fill>
      </dxf>
    </rfmt>
    <rfmt sheetId="1" sqref="AP258" start="0" length="0">
      <dxf>
        <fill>
          <patternFill patternType="none">
            <bgColor indexed="65"/>
          </patternFill>
        </fill>
      </dxf>
    </rfmt>
    <rfmt sheetId="1" sqref="AQ258" start="0" length="0">
      <dxf>
        <fill>
          <patternFill patternType="none">
            <bgColor indexed="65"/>
          </patternFill>
        </fill>
      </dxf>
    </rfmt>
    <rfmt sheetId="1" sqref="AR258" start="0" length="0">
      <dxf>
        <fill>
          <patternFill patternType="none">
            <bgColor indexed="65"/>
          </patternFill>
        </fill>
      </dxf>
    </rfmt>
    <rfmt sheetId="1" sqref="AS258" start="0" length="0">
      <dxf>
        <fill>
          <patternFill patternType="none">
            <bgColor indexed="65"/>
          </patternFill>
        </fill>
      </dxf>
    </rfmt>
    <rfmt sheetId="1" sqref="AT258" start="0" length="0">
      <dxf>
        <fill>
          <patternFill patternType="none">
            <bgColor indexed="65"/>
          </patternFill>
        </fill>
      </dxf>
    </rfmt>
    <rfmt sheetId="1" sqref="AU258" start="0" length="0">
      <dxf>
        <fill>
          <patternFill patternType="none">
            <bgColor indexed="65"/>
          </patternFill>
        </fill>
      </dxf>
    </rfmt>
    <rfmt sheetId="1" sqref="AV258" start="0" length="0">
      <dxf>
        <fill>
          <patternFill patternType="none">
            <bgColor indexed="65"/>
          </patternFill>
        </fill>
      </dxf>
    </rfmt>
    <rfmt sheetId="1" sqref="AW258" start="0" length="0">
      <dxf>
        <fill>
          <patternFill patternType="none">
            <bgColor indexed="65"/>
          </patternFill>
        </fill>
      </dxf>
    </rfmt>
    <rfmt sheetId="1" sqref="AX258" start="0" length="0">
      <dxf>
        <fill>
          <patternFill patternType="none">
            <bgColor indexed="65"/>
          </patternFill>
        </fill>
      </dxf>
    </rfmt>
    <rfmt sheetId="1" sqref="AY258" start="0" length="0">
      <dxf>
        <fill>
          <patternFill patternType="none">
            <bgColor indexed="65"/>
          </patternFill>
        </fill>
      </dxf>
    </rfmt>
    <rfmt sheetId="1" sqref="AZ258" start="0" length="0">
      <dxf>
        <fill>
          <patternFill patternType="none">
            <bgColor indexed="65"/>
          </patternFill>
        </fill>
      </dxf>
    </rfmt>
    <rfmt sheetId="1" sqref="BA258" start="0" length="0">
      <dxf>
        <fill>
          <patternFill patternType="none">
            <bgColor indexed="65"/>
          </patternFill>
        </fill>
      </dxf>
    </rfmt>
    <rfmt sheetId="1" sqref="BB258" start="0" length="0">
      <dxf>
        <fill>
          <patternFill patternType="none">
            <bgColor indexed="65"/>
          </patternFill>
        </fill>
      </dxf>
    </rfmt>
    <rfmt sheetId="1" sqref="BC258" start="0" length="0">
      <dxf>
        <fill>
          <patternFill patternType="none">
            <bgColor indexed="65"/>
          </patternFill>
        </fill>
      </dxf>
    </rfmt>
    <rfmt sheetId="1" sqref="BD258" start="0" length="0">
      <dxf>
        <fill>
          <patternFill patternType="none">
            <bgColor indexed="65"/>
          </patternFill>
        </fill>
      </dxf>
    </rfmt>
    <rfmt sheetId="1" sqref="BE258" start="0" length="0">
      <dxf>
        <fill>
          <patternFill patternType="none">
            <bgColor indexed="65"/>
          </patternFill>
        </fill>
      </dxf>
    </rfmt>
    <rfmt sheetId="1" sqref="BF258" start="0" length="0">
      <dxf>
        <fill>
          <patternFill patternType="none">
            <bgColor indexed="65"/>
          </patternFill>
        </fill>
      </dxf>
    </rfmt>
    <rfmt sheetId="1" sqref="BG258" start="0" length="0">
      <dxf>
        <fill>
          <patternFill patternType="none">
            <bgColor indexed="65"/>
          </patternFill>
        </fill>
      </dxf>
    </rfmt>
    <rfmt sheetId="1" sqref="BH258" start="0" length="0">
      <dxf>
        <fill>
          <patternFill patternType="none">
            <bgColor indexed="65"/>
          </patternFill>
        </fill>
      </dxf>
    </rfmt>
    <rfmt sheetId="1" sqref="BI258" start="0" length="0">
      <dxf>
        <fill>
          <patternFill patternType="none">
            <bgColor indexed="65"/>
          </patternFill>
        </fill>
      </dxf>
    </rfmt>
    <rfmt sheetId="1" sqref="BJ258" start="0" length="0">
      <dxf>
        <fill>
          <patternFill patternType="none">
            <bgColor indexed="65"/>
          </patternFill>
        </fill>
      </dxf>
    </rfmt>
    <rfmt sheetId="1" sqref="BK258" start="0" length="0">
      <dxf>
        <fill>
          <patternFill patternType="none">
            <bgColor indexed="65"/>
          </patternFill>
        </fill>
      </dxf>
    </rfmt>
    <rfmt sheetId="1" sqref="BL258" start="0" length="0">
      <dxf>
        <fill>
          <patternFill patternType="none">
            <bgColor indexed="65"/>
          </patternFill>
        </fill>
      </dxf>
    </rfmt>
    <rfmt sheetId="1" sqref="BM258" start="0" length="0">
      <dxf>
        <fill>
          <patternFill patternType="none">
            <bgColor indexed="65"/>
          </patternFill>
        </fill>
      </dxf>
    </rfmt>
    <rfmt sheetId="1" sqref="BN258" start="0" length="0">
      <dxf>
        <fill>
          <patternFill patternType="none">
            <bgColor indexed="65"/>
          </patternFill>
        </fill>
      </dxf>
    </rfmt>
    <rfmt sheetId="1" sqref="BO258" start="0" length="0">
      <dxf>
        <fill>
          <patternFill patternType="none">
            <bgColor indexed="65"/>
          </patternFill>
        </fill>
      </dxf>
    </rfmt>
    <rfmt sheetId="1" sqref="BP258" start="0" length="0">
      <dxf>
        <fill>
          <patternFill patternType="none">
            <bgColor indexed="65"/>
          </patternFill>
        </fill>
      </dxf>
    </rfmt>
    <rfmt sheetId="1" sqref="BQ258" start="0" length="0">
      <dxf>
        <fill>
          <patternFill patternType="none">
            <bgColor indexed="65"/>
          </patternFill>
        </fill>
      </dxf>
    </rfmt>
    <rfmt sheetId="1" sqref="BR258" start="0" length="0">
      <dxf>
        <fill>
          <patternFill patternType="none">
            <bgColor indexed="65"/>
          </patternFill>
        </fill>
      </dxf>
    </rfmt>
    <rfmt sheetId="1" sqref="BS258" start="0" length="0">
      <dxf>
        <fill>
          <patternFill patternType="none">
            <bgColor indexed="65"/>
          </patternFill>
        </fill>
      </dxf>
    </rfmt>
    <rfmt sheetId="1" sqref="BT258" start="0" length="0">
      <dxf>
        <fill>
          <patternFill patternType="none">
            <bgColor indexed="65"/>
          </patternFill>
        </fill>
      </dxf>
    </rfmt>
    <rfmt sheetId="1" sqref="BU258" start="0" length="0">
      <dxf>
        <fill>
          <patternFill patternType="none">
            <bgColor indexed="65"/>
          </patternFill>
        </fill>
      </dxf>
    </rfmt>
    <rfmt sheetId="1" sqref="BV258" start="0" length="0">
      <dxf>
        <fill>
          <patternFill patternType="none">
            <bgColor indexed="65"/>
          </patternFill>
        </fill>
      </dxf>
    </rfmt>
    <rfmt sheetId="1" sqref="BW258" start="0" length="0">
      <dxf>
        <fill>
          <patternFill patternType="none">
            <bgColor indexed="65"/>
          </patternFill>
        </fill>
      </dxf>
    </rfmt>
    <rfmt sheetId="1" sqref="BX258" start="0" length="0">
      <dxf>
        <fill>
          <patternFill patternType="none">
            <bgColor indexed="65"/>
          </patternFill>
        </fill>
      </dxf>
    </rfmt>
    <rfmt sheetId="1" sqref="BY258" start="0" length="0">
      <dxf>
        <fill>
          <patternFill patternType="none">
            <bgColor indexed="65"/>
          </patternFill>
        </fill>
      </dxf>
    </rfmt>
    <rfmt sheetId="1" sqref="BZ258" start="0" length="0">
      <dxf>
        <fill>
          <patternFill patternType="none">
            <bgColor indexed="65"/>
          </patternFill>
        </fill>
      </dxf>
    </rfmt>
    <rfmt sheetId="1" sqref="CA258" start="0" length="0">
      <dxf>
        <fill>
          <patternFill patternType="none">
            <bgColor indexed="65"/>
          </patternFill>
        </fill>
      </dxf>
    </rfmt>
    <rfmt sheetId="1" sqref="CB258" start="0" length="0">
      <dxf>
        <fill>
          <patternFill patternType="none">
            <bgColor indexed="65"/>
          </patternFill>
        </fill>
      </dxf>
    </rfmt>
    <rfmt sheetId="1" sqref="CC258" start="0" length="0">
      <dxf>
        <fill>
          <patternFill patternType="none">
            <bgColor indexed="65"/>
          </patternFill>
        </fill>
      </dxf>
    </rfmt>
    <rfmt sheetId="1" sqref="CD258" start="0" length="0">
      <dxf>
        <fill>
          <patternFill patternType="none">
            <bgColor indexed="65"/>
          </patternFill>
        </fill>
      </dxf>
    </rfmt>
    <rfmt sheetId="1" sqref="CE258" start="0" length="0">
      <dxf>
        <fill>
          <patternFill patternType="none">
            <bgColor indexed="65"/>
          </patternFill>
        </fill>
      </dxf>
    </rfmt>
    <rfmt sheetId="1" sqref="CF258" start="0" length="0">
      <dxf>
        <fill>
          <patternFill patternType="none">
            <bgColor indexed="65"/>
          </patternFill>
        </fill>
      </dxf>
    </rfmt>
    <rfmt sheetId="1" sqref="CG258" start="0" length="0">
      <dxf>
        <fill>
          <patternFill patternType="none">
            <bgColor indexed="65"/>
          </patternFill>
        </fill>
      </dxf>
    </rfmt>
    <rfmt sheetId="1" sqref="CH258" start="0" length="0">
      <dxf>
        <fill>
          <patternFill patternType="none">
            <bgColor indexed="65"/>
          </patternFill>
        </fill>
      </dxf>
    </rfmt>
    <rfmt sheetId="1" sqref="CI258" start="0" length="0">
      <dxf>
        <fill>
          <patternFill patternType="none">
            <bgColor indexed="65"/>
          </patternFill>
        </fill>
      </dxf>
    </rfmt>
    <rfmt sheetId="1" sqref="CJ258" start="0" length="0">
      <dxf>
        <fill>
          <patternFill patternType="none">
            <bgColor indexed="65"/>
          </patternFill>
        </fill>
      </dxf>
    </rfmt>
    <rfmt sheetId="1" sqref="CK258" start="0" length="0">
      <dxf>
        <fill>
          <patternFill patternType="none">
            <bgColor indexed="65"/>
          </patternFill>
        </fill>
      </dxf>
    </rfmt>
    <rfmt sheetId="1" sqref="CL258" start="0" length="0">
      <dxf>
        <fill>
          <patternFill patternType="none">
            <bgColor indexed="65"/>
          </patternFill>
        </fill>
      </dxf>
    </rfmt>
    <rfmt sheetId="1" sqref="CM258" start="0" length="0">
      <dxf>
        <fill>
          <patternFill patternType="none">
            <bgColor indexed="65"/>
          </patternFill>
        </fill>
      </dxf>
    </rfmt>
    <rfmt sheetId="1" sqref="CN258" start="0" length="0">
      <dxf>
        <fill>
          <patternFill patternType="none">
            <bgColor indexed="65"/>
          </patternFill>
        </fill>
      </dxf>
    </rfmt>
    <rfmt sheetId="1" sqref="CO258" start="0" length="0">
      <dxf>
        <fill>
          <patternFill patternType="none">
            <bgColor indexed="65"/>
          </patternFill>
        </fill>
      </dxf>
    </rfmt>
    <rfmt sheetId="1" sqref="CP258" start="0" length="0">
      <dxf>
        <fill>
          <patternFill patternType="none">
            <bgColor indexed="65"/>
          </patternFill>
        </fill>
      </dxf>
    </rfmt>
    <rfmt sheetId="1" sqref="CQ258" start="0" length="0">
      <dxf>
        <fill>
          <patternFill patternType="none">
            <bgColor indexed="65"/>
          </patternFill>
        </fill>
      </dxf>
    </rfmt>
  </rrc>
  <rrc rId="6126" sId="1" ref="A258:XFD258" action="deleteRow">
    <rfmt sheetId="1" xfDxf="1" sqref="A258:XFD258" start="0" length="0">
      <dxf>
        <font>
          <sz val="11"/>
        </font>
        <fill>
          <patternFill patternType="solid">
            <bgColor rgb="FFFFFF00"/>
          </patternFill>
        </fill>
      </dxf>
    </rfmt>
    <rcc rId="0" sId="1" dxf="1">
      <nc r="A258">
        <v>208200</v>
      </nc>
      <ndxf>
        <font>
          <sz val="12"/>
          <name val="Times New Roman"/>
          <scheme val="none"/>
        </font>
        <fill>
          <patternFill patternType="none">
            <bgColor indexed="6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8" t="inlineStr">
        <is>
          <t>На кінець періоду</t>
        </is>
      </nc>
      <ndxf>
        <font>
          <sz val="12"/>
          <name val="Times New Roman"/>
          <scheme val="none"/>
        </font>
        <fill>
          <patternFill patternType="none">
            <bgColor indexed="6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258">
        <v>2720404.35</v>
      </nc>
      <ndxf>
        <font>
          <b/>
          <sz val="12"/>
          <name val="Times New Roman"/>
          <scheme val="none"/>
        </font>
        <numFmt numFmtId="4" formatCode="#,##0.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58" start="0" length="0">
      <dxf>
        <font>
          <b/>
          <sz val="12"/>
          <name val="Times New Roman"/>
          <scheme val="none"/>
        </font>
        <numFmt numFmtId="4" formatCode="#,##0.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58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F258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top" readingOrder="0"/>
      </dxf>
    </rfmt>
    <rfmt sheetId="1" sqref="G25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H25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I25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J258" start="0" length="0">
      <dxf>
        <font>
          <sz val="1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top" readingOrder="0"/>
      </dxf>
    </rfmt>
    <rfmt sheetId="1" sqref="K258" start="0" length="0">
      <dxf>
        <fill>
          <patternFill patternType="none">
            <bgColor indexed="65"/>
          </patternFill>
        </fill>
      </dxf>
    </rfmt>
    <rfmt sheetId="1" sqref="L258" start="0" length="0">
      <dxf>
        <fill>
          <patternFill patternType="none">
            <bgColor indexed="65"/>
          </patternFill>
        </fill>
      </dxf>
    </rfmt>
    <rfmt sheetId="1" sqref="M258" start="0" length="0">
      <dxf>
        <fill>
          <patternFill patternType="none">
            <bgColor indexed="65"/>
          </patternFill>
        </fill>
      </dxf>
    </rfmt>
    <rfmt sheetId="1" sqref="N258" start="0" length="0">
      <dxf>
        <fill>
          <patternFill patternType="none">
            <bgColor indexed="65"/>
          </patternFill>
        </fill>
      </dxf>
    </rfmt>
    <rfmt sheetId="1" sqref="O258" start="0" length="0">
      <dxf>
        <fill>
          <patternFill patternType="none">
            <bgColor indexed="65"/>
          </patternFill>
        </fill>
      </dxf>
    </rfmt>
    <rfmt sheetId="1" sqref="P258" start="0" length="0">
      <dxf>
        <fill>
          <patternFill patternType="none">
            <bgColor indexed="65"/>
          </patternFill>
        </fill>
      </dxf>
    </rfmt>
    <rfmt sheetId="1" sqref="Q258" start="0" length="0">
      <dxf>
        <fill>
          <patternFill patternType="none">
            <bgColor indexed="65"/>
          </patternFill>
        </fill>
      </dxf>
    </rfmt>
    <rfmt sheetId="1" sqref="R258" start="0" length="0">
      <dxf>
        <fill>
          <patternFill patternType="none">
            <bgColor indexed="65"/>
          </patternFill>
        </fill>
      </dxf>
    </rfmt>
    <rfmt sheetId="1" sqref="S258" start="0" length="0">
      <dxf>
        <fill>
          <patternFill patternType="none">
            <bgColor indexed="65"/>
          </patternFill>
        </fill>
      </dxf>
    </rfmt>
    <rfmt sheetId="1" sqref="T258" start="0" length="0">
      <dxf>
        <fill>
          <patternFill patternType="none">
            <bgColor indexed="65"/>
          </patternFill>
        </fill>
      </dxf>
    </rfmt>
    <rfmt sheetId="1" sqref="U258" start="0" length="0">
      <dxf>
        <fill>
          <patternFill patternType="none">
            <bgColor indexed="65"/>
          </patternFill>
        </fill>
      </dxf>
    </rfmt>
    <rfmt sheetId="1" sqref="V258" start="0" length="0">
      <dxf>
        <fill>
          <patternFill patternType="none">
            <bgColor indexed="65"/>
          </patternFill>
        </fill>
      </dxf>
    </rfmt>
    <rfmt sheetId="1" sqref="W258" start="0" length="0">
      <dxf>
        <fill>
          <patternFill patternType="none">
            <bgColor indexed="65"/>
          </patternFill>
        </fill>
      </dxf>
    </rfmt>
    <rfmt sheetId="1" sqref="X258" start="0" length="0">
      <dxf>
        <fill>
          <patternFill patternType="none">
            <bgColor indexed="65"/>
          </patternFill>
        </fill>
      </dxf>
    </rfmt>
    <rfmt sheetId="1" sqref="Y258" start="0" length="0">
      <dxf>
        <fill>
          <patternFill patternType="none">
            <bgColor indexed="65"/>
          </patternFill>
        </fill>
      </dxf>
    </rfmt>
    <rfmt sheetId="1" sqref="Z258" start="0" length="0">
      <dxf>
        <fill>
          <patternFill patternType="none">
            <bgColor indexed="65"/>
          </patternFill>
        </fill>
      </dxf>
    </rfmt>
    <rfmt sheetId="1" sqref="AA258" start="0" length="0">
      <dxf>
        <fill>
          <patternFill patternType="none">
            <bgColor indexed="65"/>
          </patternFill>
        </fill>
      </dxf>
    </rfmt>
    <rfmt sheetId="1" sqref="AB258" start="0" length="0">
      <dxf>
        <fill>
          <patternFill patternType="none">
            <bgColor indexed="65"/>
          </patternFill>
        </fill>
      </dxf>
    </rfmt>
    <rfmt sheetId="1" sqref="AC258" start="0" length="0">
      <dxf>
        <fill>
          <patternFill patternType="none">
            <bgColor indexed="65"/>
          </patternFill>
        </fill>
      </dxf>
    </rfmt>
    <rfmt sheetId="1" sqref="AD258" start="0" length="0">
      <dxf>
        <fill>
          <patternFill patternType="none">
            <bgColor indexed="65"/>
          </patternFill>
        </fill>
      </dxf>
    </rfmt>
    <rfmt sheetId="1" sqref="AE258" start="0" length="0">
      <dxf>
        <fill>
          <patternFill patternType="none">
            <bgColor indexed="65"/>
          </patternFill>
        </fill>
      </dxf>
    </rfmt>
    <rfmt sheetId="1" sqref="AF258" start="0" length="0">
      <dxf>
        <fill>
          <patternFill patternType="none">
            <bgColor indexed="65"/>
          </patternFill>
        </fill>
      </dxf>
    </rfmt>
    <rfmt sheetId="1" sqref="AG258" start="0" length="0">
      <dxf>
        <fill>
          <patternFill patternType="none">
            <bgColor indexed="65"/>
          </patternFill>
        </fill>
      </dxf>
    </rfmt>
    <rfmt sheetId="1" sqref="AH258" start="0" length="0">
      <dxf>
        <fill>
          <patternFill patternType="none">
            <bgColor indexed="65"/>
          </patternFill>
        </fill>
      </dxf>
    </rfmt>
    <rfmt sheetId="1" sqref="AI258" start="0" length="0">
      <dxf>
        <fill>
          <patternFill patternType="none">
            <bgColor indexed="65"/>
          </patternFill>
        </fill>
      </dxf>
    </rfmt>
    <rfmt sheetId="1" sqref="AJ258" start="0" length="0">
      <dxf>
        <fill>
          <patternFill patternType="none">
            <bgColor indexed="65"/>
          </patternFill>
        </fill>
      </dxf>
    </rfmt>
    <rfmt sheetId="1" sqref="AK258" start="0" length="0">
      <dxf>
        <fill>
          <patternFill patternType="none">
            <bgColor indexed="65"/>
          </patternFill>
        </fill>
      </dxf>
    </rfmt>
    <rfmt sheetId="1" sqref="AL258" start="0" length="0">
      <dxf>
        <fill>
          <patternFill patternType="none">
            <bgColor indexed="65"/>
          </patternFill>
        </fill>
      </dxf>
    </rfmt>
    <rfmt sheetId="1" sqref="AM258" start="0" length="0">
      <dxf>
        <fill>
          <patternFill patternType="none">
            <bgColor indexed="65"/>
          </patternFill>
        </fill>
      </dxf>
    </rfmt>
    <rfmt sheetId="1" sqref="AN258" start="0" length="0">
      <dxf>
        <fill>
          <patternFill patternType="none">
            <bgColor indexed="65"/>
          </patternFill>
        </fill>
      </dxf>
    </rfmt>
    <rfmt sheetId="1" sqref="AO258" start="0" length="0">
      <dxf>
        <fill>
          <patternFill patternType="none">
            <bgColor indexed="65"/>
          </patternFill>
        </fill>
      </dxf>
    </rfmt>
    <rfmt sheetId="1" sqref="AP258" start="0" length="0">
      <dxf>
        <fill>
          <patternFill patternType="none">
            <bgColor indexed="65"/>
          </patternFill>
        </fill>
      </dxf>
    </rfmt>
    <rfmt sheetId="1" sqref="AQ258" start="0" length="0">
      <dxf>
        <fill>
          <patternFill patternType="none">
            <bgColor indexed="65"/>
          </patternFill>
        </fill>
      </dxf>
    </rfmt>
    <rfmt sheetId="1" sqref="AR258" start="0" length="0">
      <dxf>
        <fill>
          <patternFill patternType="none">
            <bgColor indexed="65"/>
          </patternFill>
        </fill>
      </dxf>
    </rfmt>
    <rfmt sheetId="1" sqref="AS258" start="0" length="0">
      <dxf>
        <fill>
          <patternFill patternType="none">
            <bgColor indexed="65"/>
          </patternFill>
        </fill>
      </dxf>
    </rfmt>
    <rfmt sheetId="1" sqref="AT258" start="0" length="0">
      <dxf>
        <fill>
          <patternFill patternType="none">
            <bgColor indexed="65"/>
          </patternFill>
        </fill>
      </dxf>
    </rfmt>
    <rfmt sheetId="1" sqref="AU258" start="0" length="0">
      <dxf>
        <fill>
          <patternFill patternType="none">
            <bgColor indexed="65"/>
          </patternFill>
        </fill>
      </dxf>
    </rfmt>
    <rfmt sheetId="1" sqref="AV258" start="0" length="0">
      <dxf>
        <fill>
          <patternFill patternType="none">
            <bgColor indexed="65"/>
          </patternFill>
        </fill>
      </dxf>
    </rfmt>
    <rfmt sheetId="1" sqref="AW258" start="0" length="0">
      <dxf>
        <fill>
          <patternFill patternType="none">
            <bgColor indexed="65"/>
          </patternFill>
        </fill>
      </dxf>
    </rfmt>
    <rfmt sheetId="1" sqref="AX258" start="0" length="0">
      <dxf>
        <fill>
          <patternFill patternType="none">
            <bgColor indexed="65"/>
          </patternFill>
        </fill>
      </dxf>
    </rfmt>
    <rfmt sheetId="1" sqref="AY258" start="0" length="0">
      <dxf>
        <fill>
          <patternFill patternType="none">
            <bgColor indexed="65"/>
          </patternFill>
        </fill>
      </dxf>
    </rfmt>
    <rfmt sheetId="1" sqref="AZ258" start="0" length="0">
      <dxf>
        <fill>
          <patternFill patternType="none">
            <bgColor indexed="65"/>
          </patternFill>
        </fill>
      </dxf>
    </rfmt>
    <rfmt sheetId="1" sqref="BA258" start="0" length="0">
      <dxf>
        <fill>
          <patternFill patternType="none">
            <bgColor indexed="65"/>
          </patternFill>
        </fill>
      </dxf>
    </rfmt>
    <rfmt sheetId="1" sqref="BB258" start="0" length="0">
      <dxf>
        <fill>
          <patternFill patternType="none">
            <bgColor indexed="65"/>
          </patternFill>
        </fill>
      </dxf>
    </rfmt>
    <rfmt sheetId="1" sqref="BC258" start="0" length="0">
      <dxf>
        <fill>
          <patternFill patternType="none">
            <bgColor indexed="65"/>
          </patternFill>
        </fill>
      </dxf>
    </rfmt>
    <rfmt sheetId="1" sqref="BD258" start="0" length="0">
      <dxf>
        <fill>
          <patternFill patternType="none">
            <bgColor indexed="65"/>
          </patternFill>
        </fill>
      </dxf>
    </rfmt>
    <rfmt sheetId="1" sqref="BE258" start="0" length="0">
      <dxf>
        <fill>
          <patternFill patternType="none">
            <bgColor indexed="65"/>
          </patternFill>
        </fill>
      </dxf>
    </rfmt>
    <rfmt sheetId="1" sqref="BF258" start="0" length="0">
      <dxf>
        <fill>
          <patternFill patternType="none">
            <bgColor indexed="65"/>
          </patternFill>
        </fill>
      </dxf>
    </rfmt>
    <rfmt sheetId="1" sqref="BG258" start="0" length="0">
      <dxf>
        <fill>
          <patternFill patternType="none">
            <bgColor indexed="65"/>
          </patternFill>
        </fill>
      </dxf>
    </rfmt>
    <rfmt sheetId="1" sqref="BH258" start="0" length="0">
      <dxf>
        <fill>
          <patternFill patternType="none">
            <bgColor indexed="65"/>
          </patternFill>
        </fill>
      </dxf>
    </rfmt>
    <rfmt sheetId="1" sqref="BI258" start="0" length="0">
      <dxf>
        <fill>
          <patternFill patternType="none">
            <bgColor indexed="65"/>
          </patternFill>
        </fill>
      </dxf>
    </rfmt>
    <rfmt sheetId="1" sqref="BJ258" start="0" length="0">
      <dxf>
        <fill>
          <patternFill patternType="none">
            <bgColor indexed="65"/>
          </patternFill>
        </fill>
      </dxf>
    </rfmt>
    <rfmt sheetId="1" sqref="BK258" start="0" length="0">
      <dxf>
        <fill>
          <patternFill patternType="none">
            <bgColor indexed="65"/>
          </patternFill>
        </fill>
      </dxf>
    </rfmt>
    <rfmt sheetId="1" sqref="BL258" start="0" length="0">
      <dxf>
        <fill>
          <patternFill patternType="none">
            <bgColor indexed="65"/>
          </patternFill>
        </fill>
      </dxf>
    </rfmt>
    <rfmt sheetId="1" sqref="BM258" start="0" length="0">
      <dxf>
        <fill>
          <patternFill patternType="none">
            <bgColor indexed="65"/>
          </patternFill>
        </fill>
      </dxf>
    </rfmt>
    <rfmt sheetId="1" sqref="BN258" start="0" length="0">
      <dxf>
        <fill>
          <patternFill patternType="none">
            <bgColor indexed="65"/>
          </patternFill>
        </fill>
      </dxf>
    </rfmt>
    <rfmt sheetId="1" sqref="BO258" start="0" length="0">
      <dxf>
        <fill>
          <patternFill patternType="none">
            <bgColor indexed="65"/>
          </patternFill>
        </fill>
      </dxf>
    </rfmt>
    <rfmt sheetId="1" sqref="BP258" start="0" length="0">
      <dxf>
        <fill>
          <patternFill patternType="none">
            <bgColor indexed="65"/>
          </patternFill>
        </fill>
      </dxf>
    </rfmt>
    <rfmt sheetId="1" sqref="BQ258" start="0" length="0">
      <dxf>
        <fill>
          <patternFill patternType="none">
            <bgColor indexed="65"/>
          </patternFill>
        </fill>
      </dxf>
    </rfmt>
    <rfmt sheetId="1" sqref="BR258" start="0" length="0">
      <dxf>
        <fill>
          <patternFill patternType="none">
            <bgColor indexed="65"/>
          </patternFill>
        </fill>
      </dxf>
    </rfmt>
    <rfmt sheetId="1" sqref="BS258" start="0" length="0">
      <dxf>
        <fill>
          <patternFill patternType="none">
            <bgColor indexed="65"/>
          </patternFill>
        </fill>
      </dxf>
    </rfmt>
    <rfmt sheetId="1" sqref="BT258" start="0" length="0">
      <dxf>
        <fill>
          <patternFill patternType="none">
            <bgColor indexed="65"/>
          </patternFill>
        </fill>
      </dxf>
    </rfmt>
    <rfmt sheetId="1" sqref="BU258" start="0" length="0">
      <dxf>
        <fill>
          <patternFill patternType="none">
            <bgColor indexed="65"/>
          </patternFill>
        </fill>
      </dxf>
    </rfmt>
    <rfmt sheetId="1" sqref="BV258" start="0" length="0">
      <dxf>
        <fill>
          <patternFill patternType="none">
            <bgColor indexed="65"/>
          </patternFill>
        </fill>
      </dxf>
    </rfmt>
    <rfmt sheetId="1" sqref="BW258" start="0" length="0">
      <dxf>
        <fill>
          <patternFill patternType="none">
            <bgColor indexed="65"/>
          </patternFill>
        </fill>
      </dxf>
    </rfmt>
    <rfmt sheetId="1" sqref="BX258" start="0" length="0">
      <dxf>
        <fill>
          <patternFill patternType="none">
            <bgColor indexed="65"/>
          </patternFill>
        </fill>
      </dxf>
    </rfmt>
    <rfmt sheetId="1" sqref="BY258" start="0" length="0">
      <dxf>
        <fill>
          <patternFill patternType="none">
            <bgColor indexed="65"/>
          </patternFill>
        </fill>
      </dxf>
    </rfmt>
    <rfmt sheetId="1" sqref="BZ258" start="0" length="0">
      <dxf>
        <fill>
          <patternFill patternType="none">
            <bgColor indexed="65"/>
          </patternFill>
        </fill>
      </dxf>
    </rfmt>
    <rfmt sheetId="1" sqref="CA258" start="0" length="0">
      <dxf>
        <fill>
          <patternFill patternType="none">
            <bgColor indexed="65"/>
          </patternFill>
        </fill>
      </dxf>
    </rfmt>
    <rfmt sheetId="1" sqref="CB258" start="0" length="0">
      <dxf>
        <fill>
          <patternFill patternType="none">
            <bgColor indexed="65"/>
          </patternFill>
        </fill>
      </dxf>
    </rfmt>
    <rfmt sheetId="1" sqref="CC258" start="0" length="0">
      <dxf>
        <fill>
          <patternFill patternType="none">
            <bgColor indexed="65"/>
          </patternFill>
        </fill>
      </dxf>
    </rfmt>
    <rfmt sheetId="1" sqref="CD258" start="0" length="0">
      <dxf>
        <fill>
          <patternFill patternType="none">
            <bgColor indexed="65"/>
          </patternFill>
        </fill>
      </dxf>
    </rfmt>
    <rfmt sheetId="1" sqref="CE258" start="0" length="0">
      <dxf>
        <fill>
          <patternFill patternType="none">
            <bgColor indexed="65"/>
          </patternFill>
        </fill>
      </dxf>
    </rfmt>
    <rfmt sheetId="1" sqref="CF258" start="0" length="0">
      <dxf>
        <fill>
          <patternFill patternType="none">
            <bgColor indexed="65"/>
          </patternFill>
        </fill>
      </dxf>
    </rfmt>
    <rfmt sheetId="1" sqref="CG258" start="0" length="0">
      <dxf>
        <fill>
          <patternFill patternType="none">
            <bgColor indexed="65"/>
          </patternFill>
        </fill>
      </dxf>
    </rfmt>
    <rfmt sheetId="1" sqref="CH258" start="0" length="0">
      <dxf>
        <fill>
          <patternFill patternType="none">
            <bgColor indexed="65"/>
          </patternFill>
        </fill>
      </dxf>
    </rfmt>
    <rfmt sheetId="1" sqref="CI258" start="0" length="0">
      <dxf>
        <fill>
          <patternFill patternType="none">
            <bgColor indexed="65"/>
          </patternFill>
        </fill>
      </dxf>
    </rfmt>
    <rfmt sheetId="1" sqref="CJ258" start="0" length="0">
      <dxf>
        <fill>
          <patternFill patternType="none">
            <bgColor indexed="65"/>
          </patternFill>
        </fill>
      </dxf>
    </rfmt>
    <rfmt sheetId="1" sqref="CK258" start="0" length="0">
      <dxf>
        <fill>
          <patternFill patternType="none">
            <bgColor indexed="65"/>
          </patternFill>
        </fill>
      </dxf>
    </rfmt>
    <rfmt sheetId="1" sqref="CL258" start="0" length="0">
      <dxf>
        <fill>
          <patternFill patternType="none">
            <bgColor indexed="65"/>
          </patternFill>
        </fill>
      </dxf>
    </rfmt>
    <rfmt sheetId="1" sqref="CM258" start="0" length="0">
      <dxf>
        <fill>
          <patternFill patternType="none">
            <bgColor indexed="65"/>
          </patternFill>
        </fill>
      </dxf>
    </rfmt>
    <rfmt sheetId="1" sqref="CN258" start="0" length="0">
      <dxf>
        <fill>
          <patternFill patternType="none">
            <bgColor indexed="65"/>
          </patternFill>
        </fill>
      </dxf>
    </rfmt>
    <rfmt sheetId="1" sqref="CO258" start="0" length="0">
      <dxf>
        <fill>
          <patternFill patternType="none">
            <bgColor indexed="65"/>
          </patternFill>
        </fill>
      </dxf>
    </rfmt>
    <rfmt sheetId="1" sqref="CP258" start="0" length="0">
      <dxf>
        <fill>
          <patternFill patternType="none">
            <bgColor indexed="65"/>
          </patternFill>
        </fill>
      </dxf>
    </rfmt>
    <rfmt sheetId="1" sqref="CQ258" start="0" length="0">
      <dxf>
        <fill>
          <patternFill patternType="none">
            <bgColor indexed="65"/>
          </patternFill>
        </fill>
      </dxf>
    </rfmt>
  </rrc>
  <rrc rId="6127" sId="1" ref="A258:XFD258" action="deleteRow">
    <rfmt sheetId="1" xfDxf="1" sqref="A258:XFD258" start="0" length="0">
      <dxf>
        <font>
          <sz val="11"/>
        </font>
        <fill>
          <patternFill patternType="solid">
            <bgColor rgb="FFFFFF00"/>
          </patternFill>
        </fill>
      </dxf>
    </rfmt>
    <rcc rId="0" sId="1" dxf="1">
      <nc r="A258" t="inlineStr">
        <is>
          <t xml:space="preserve">208400  </t>
        </is>
      </nc>
      <ndxf>
        <font>
          <sz val="12"/>
          <name val="Times New Roman"/>
          <scheme val="none"/>
        </font>
        <fill>
          <patternFill patternType="none">
            <bgColor indexed="6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8" t="inlineStr">
        <is>
          <t>Кошти, що передаються із загального фонду бюджету до бюджету розвитку (спеціального фонду)</t>
        </is>
      </nc>
      <ndxf>
        <font>
          <sz val="12"/>
          <name val="Times New Roman"/>
          <scheme val="none"/>
        </font>
        <fill>
          <patternFill patternType="none">
            <bgColor indexed="6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258">
        <v>1552038014.4300001</v>
      </nc>
      <ndxf>
        <font>
          <sz val="12"/>
          <name val="Times New Roman"/>
          <scheme val="none"/>
        </font>
        <numFmt numFmtId="4" formatCode="#,##0.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58" start="0" length="0">
      <dxf>
        <font>
          <sz val="12"/>
          <name val="Times New Roman"/>
          <scheme val="none"/>
        </font>
        <numFmt numFmtId="4" formatCode="#,##0.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58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F258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top" readingOrder="0"/>
      </dxf>
    </rfmt>
    <rfmt sheetId="1" sqref="G25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H25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I25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J258" start="0" length="0">
      <dxf>
        <font>
          <sz val="1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top" readingOrder="0"/>
      </dxf>
    </rfmt>
    <rfmt sheetId="1" sqref="K258" start="0" length="0">
      <dxf>
        <fill>
          <patternFill patternType="none">
            <bgColor indexed="65"/>
          </patternFill>
        </fill>
      </dxf>
    </rfmt>
    <rfmt sheetId="1" sqref="L258" start="0" length="0">
      <dxf>
        <fill>
          <patternFill patternType="none">
            <bgColor indexed="65"/>
          </patternFill>
        </fill>
      </dxf>
    </rfmt>
    <rfmt sheetId="1" sqref="M258" start="0" length="0">
      <dxf>
        <fill>
          <patternFill patternType="none">
            <bgColor indexed="65"/>
          </patternFill>
        </fill>
      </dxf>
    </rfmt>
    <rfmt sheetId="1" sqref="N258" start="0" length="0">
      <dxf>
        <fill>
          <patternFill patternType="none">
            <bgColor indexed="65"/>
          </patternFill>
        </fill>
      </dxf>
    </rfmt>
    <rfmt sheetId="1" sqref="O258" start="0" length="0">
      <dxf>
        <fill>
          <patternFill patternType="none">
            <bgColor indexed="65"/>
          </patternFill>
        </fill>
      </dxf>
    </rfmt>
    <rfmt sheetId="1" sqref="P258" start="0" length="0">
      <dxf>
        <fill>
          <patternFill patternType="none">
            <bgColor indexed="65"/>
          </patternFill>
        </fill>
      </dxf>
    </rfmt>
    <rfmt sheetId="1" sqref="Q258" start="0" length="0">
      <dxf>
        <fill>
          <patternFill patternType="none">
            <bgColor indexed="65"/>
          </patternFill>
        </fill>
      </dxf>
    </rfmt>
    <rfmt sheetId="1" sqref="R258" start="0" length="0">
      <dxf>
        <fill>
          <patternFill patternType="none">
            <bgColor indexed="65"/>
          </patternFill>
        </fill>
      </dxf>
    </rfmt>
    <rfmt sheetId="1" sqref="S258" start="0" length="0">
      <dxf>
        <fill>
          <patternFill patternType="none">
            <bgColor indexed="65"/>
          </patternFill>
        </fill>
      </dxf>
    </rfmt>
    <rfmt sheetId="1" sqref="T258" start="0" length="0">
      <dxf>
        <fill>
          <patternFill patternType="none">
            <bgColor indexed="65"/>
          </patternFill>
        </fill>
      </dxf>
    </rfmt>
    <rfmt sheetId="1" sqref="U258" start="0" length="0">
      <dxf>
        <fill>
          <patternFill patternType="none">
            <bgColor indexed="65"/>
          </patternFill>
        </fill>
      </dxf>
    </rfmt>
    <rfmt sheetId="1" sqref="V258" start="0" length="0">
      <dxf>
        <fill>
          <patternFill patternType="none">
            <bgColor indexed="65"/>
          </patternFill>
        </fill>
      </dxf>
    </rfmt>
    <rfmt sheetId="1" sqref="W258" start="0" length="0">
      <dxf>
        <fill>
          <patternFill patternType="none">
            <bgColor indexed="65"/>
          </patternFill>
        </fill>
      </dxf>
    </rfmt>
    <rfmt sheetId="1" sqref="X258" start="0" length="0">
      <dxf>
        <fill>
          <patternFill patternType="none">
            <bgColor indexed="65"/>
          </patternFill>
        </fill>
      </dxf>
    </rfmt>
    <rfmt sheetId="1" sqref="Y258" start="0" length="0">
      <dxf>
        <fill>
          <patternFill patternType="none">
            <bgColor indexed="65"/>
          </patternFill>
        </fill>
      </dxf>
    </rfmt>
    <rfmt sheetId="1" sqref="Z258" start="0" length="0">
      <dxf>
        <fill>
          <patternFill patternType="none">
            <bgColor indexed="65"/>
          </patternFill>
        </fill>
      </dxf>
    </rfmt>
    <rfmt sheetId="1" sqref="AA258" start="0" length="0">
      <dxf>
        <fill>
          <patternFill patternType="none">
            <bgColor indexed="65"/>
          </patternFill>
        </fill>
      </dxf>
    </rfmt>
    <rfmt sheetId="1" sqref="AB258" start="0" length="0">
      <dxf>
        <fill>
          <patternFill patternType="none">
            <bgColor indexed="65"/>
          </patternFill>
        </fill>
      </dxf>
    </rfmt>
    <rfmt sheetId="1" sqref="AC258" start="0" length="0">
      <dxf>
        <fill>
          <patternFill patternType="none">
            <bgColor indexed="65"/>
          </patternFill>
        </fill>
      </dxf>
    </rfmt>
    <rfmt sheetId="1" sqref="AD258" start="0" length="0">
      <dxf>
        <fill>
          <patternFill patternType="none">
            <bgColor indexed="65"/>
          </patternFill>
        </fill>
      </dxf>
    </rfmt>
    <rfmt sheetId="1" sqref="AE258" start="0" length="0">
      <dxf>
        <fill>
          <patternFill patternType="none">
            <bgColor indexed="65"/>
          </patternFill>
        </fill>
      </dxf>
    </rfmt>
    <rfmt sheetId="1" sqref="AF258" start="0" length="0">
      <dxf>
        <fill>
          <patternFill patternType="none">
            <bgColor indexed="65"/>
          </patternFill>
        </fill>
      </dxf>
    </rfmt>
    <rfmt sheetId="1" sqref="AG258" start="0" length="0">
      <dxf>
        <fill>
          <patternFill patternType="none">
            <bgColor indexed="65"/>
          </patternFill>
        </fill>
      </dxf>
    </rfmt>
    <rfmt sheetId="1" sqref="AH258" start="0" length="0">
      <dxf>
        <fill>
          <patternFill patternType="none">
            <bgColor indexed="65"/>
          </patternFill>
        </fill>
      </dxf>
    </rfmt>
    <rfmt sheetId="1" sqref="AI258" start="0" length="0">
      <dxf>
        <fill>
          <patternFill patternType="none">
            <bgColor indexed="65"/>
          </patternFill>
        </fill>
      </dxf>
    </rfmt>
    <rfmt sheetId="1" sqref="AJ258" start="0" length="0">
      <dxf>
        <fill>
          <patternFill patternType="none">
            <bgColor indexed="65"/>
          </patternFill>
        </fill>
      </dxf>
    </rfmt>
    <rfmt sheetId="1" sqref="AK258" start="0" length="0">
      <dxf>
        <fill>
          <patternFill patternType="none">
            <bgColor indexed="65"/>
          </patternFill>
        </fill>
      </dxf>
    </rfmt>
    <rfmt sheetId="1" sqref="AL258" start="0" length="0">
      <dxf>
        <fill>
          <patternFill patternType="none">
            <bgColor indexed="65"/>
          </patternFill>
        </fill>
      </dxf>
    </rfmt>
    <rfmt sheetId="1" sqref="AM258" start="0" length="0">
      <dxf>
        <fill>
          <patternFill patternType="none">
            <bgColor indexed="65"/>
          </patternFill>
        </fill>
      </dxf>
    </rfmt>
    <rfmt sheetId="1" sqref="AN258" start="0" length="0">
      <dxf>
        <fill>
          <patternFill patternType="none">
            <bgColor indexed="65"/>
          </patternFill>
        </fill>
      </dxf>
    </rfmt>
    <rfmt sheetId="1" sqref="AO258" start="0" length="0">
      <dxf>
        <fill>
          <patternFill patternType="none">
            <bgColor indexed="65"/>
          </patternFill>
        </fill>
      </dxf>
    </rfmt>
    <rfmt sheetId="1" sqref="AP258" start="0" length="0">
      <dxf>
        <fill>
          <patternFill patternType="none">
            <bgColor indexed="65"/>
          </patternFill>
        </fill>
      </dxf>
    </rfmt>
    <rfmt sheetId="1" sqref="AQ258" start="0" length="0">
      <dxf>
        <fill>
          <patternFill patternType="none">
            <bgColor indexed="65"/>
          </patternFill>
        </fill>
      </dxf>
    </rfmt>
    <rfmt sheetId="1" sqref="AR258" start="0" length="0">
      <dxf>
        <fill>
          <patternFill patternType="none">
            <bgColor indexed="65"/>
          </patternFill>
        </fill>
      </dxf>
    </rfmt>
    <rfmt sheetId="1" sqref="AS258" start="0" length="0">
      <dxf>
        <fill>
          <patternFill patternType="none">
            <bgColor indexed="65"/>
          </patternFill>
        </fill>
      </dxf>
    </rfmt>
    <rfmt sheetId="1" sqref="AT258" start="0" length="0">
      <dxf>
        <fill>
          <patternFill patternType="none">
            <bgColor indexed="65"/>
          </patternFill>
        </fill>
      </dxf>
    </rfmt>
    <rfmt sheetId="1" sqref="AU258" start="0" length="0">
      <dxf>
        <fill>
          <patternFill patternType="none">
            <bgColor indexed="65"/>
          </patternFill>
        </fill>
      </dxf>
    </rfmt>
    <rfmt sheetId="1" sqref="AV258" start="0" length="0">
      <dxf>
        <fill>
          <patternFill patternType="none">
            <bgColor indexed="65"/>
          </patternFill>
        </fill>
      </dxf>
    </rfmt>
    <rfmt sheetId="1" sqref="AW258" start="0" length="0">
      <dxf>
        <fill>
          <patternFill patternType="none">
            <bgColor indexed="65"/>
          </patternFill>
        </fill>
      </dxf>
    </rfmt>
    <rfmt sheetId="1" sqref="AX258" start="0" length="0">
      <dxf>
        <fill>
          <patternFill patternType="none">
            <bgColor indexed="65"/>
          </patternFill>
        </fill>
      </dxf>
    </rfmt>
    <rfmt sheetId="1" sqref="AY258" start="0" length="0">
      <dxf>
        <fill>
          <patternFill patternType="none">
            <bgColor indexed="65"/>
          </patternFill>
        </fill>
      </dxf>
    </rfmt>
    <rfmt sheetId="1" sqref="AZ258" start="0" length="0">
      <dxf>
        <fill>
          <patternFill patternType="none">
            <bgColor indexed="65"/>
          </patternFill>
        </fill>
      </dxf>
    </rfmt>
    <rfmt sheetId="1" sqref="BA258" start="0" length="0">
      <dxf>
        <fill>
          <patternFill patternType="none">
            <bgColor indexed="65"/>
          </patternFill>
        </fill>
      </dxf>
    </rfmt>
    <rfmt sheetId="1" sqref="BB258" start="0" length="0">
      <dxf>
        <fill>
          <patternFill patternType="none">
            <bgColor indexed="65"/>
          </patternFill>
        </fill>
      </dxf>
    </rfmt>
    <rfmt sheetId="1" sqref="BC258" start="0" length="0">
      <dxf>
        <fill>
          <patternFill patternType="none">
            <bgColor indexed="65"/>
          </patternFill>
        </fill>
      </dxf>
    </rfmt>
    <rfmt sheetId="1" sqref="BD258" start="0" length="0">
      <dxf>
        <fill>
          <patternFill patternType="none">
            <bgColor indexed="65"/>
          </patternFill>
        </fill>
      </dxf>
    </rfmt>
    <rfmt sheetId="1" sqref="BE258" start="0" length="0">
      <dxf>
        <fill>
          <patternFill patternType="none">
            <bgColor indexed="65"/>
          </patternFill>
        </fill>
      </dxf>
    </rfmt>
    <rfmt sheetId="1" sqref="BF258" start="0" length="0">
      <dxf>
        <fill>
          <patternFill patternType="none">
            <bgColor indexed="65"/>
          </patternFill>
        </fill>
      </dxf>
    </rfmt>
    <rfmt sheetId="1" sqref="BG258" start="0" length="0">
      <dxf>
        <fill>
          <patternFill patternType="none">
            <bgColor indexed="65"/>
          </patternFill>
        </fill>
      </dxf>
    </rfmt>
    <rfmt sheetId="1" sqref="BH258" start="0" length="0">
      <dxf>
        <fill>
          <patternFill patternType="none">
            <bgColor indexed="65"/>
          </patternFill>
        </fill>
      </dxf>
    </rfmt>
    <rfmt sheetId="1" sqref="BI258" start="0" length="0">
      <dxf>
        <fill>
          <patternFill patternType="none">
            <bgColor indexed="65"/>
          </patternFill>
        </fill>
      </dxf>
    </rfmt>
    <rfmt sheetId="1" sqref="BJ258" start="0" length="0">
      <dxf>
        <fill>
          <patternFill patternType="none">
            <bgColor indexed="65"/>
          </patternFill>
        </fill>
      </dxf>
    </rfmt>
    <rfmt sheetId="1" sqref="BK258" start="0" length="0">
      <dxf>
        <fill>
          <patternFill patternType="none">
            <bgColor indexed="65"/>
          </patternFill>
        </fill>
      </dxf>
    </rfmt>
    <rfmt sheetId="1" sqref="BL258" start="0" length="0">
      <dxf>
        <fill>
          <patternFill patternType="none">
            <bgColor indexed="65"/>
          </patternFill>
        </fill>
      </dxf>
    </rfmt>
    <rfmt sheetId="1" sqref="BM258" start="0" length="0">
      <dxf>
        <fill>
          <patternFill patternType="none">
            <bgColor indexed="65"/>
          </patternFill>
        </fill>
      </dxf>
    </rfmt>
    <rfmt sheetId="1" sqref="BN258" start="0" length="0">
      <dxf>
        <fill>
          <patternFill patternType="none">
            <bgColor indexed="65"/>
          </patternFill>
        </fill>
      </dxf>
    </rfmt>
    <rfmt sheetId="1" sqref="BO258" start="0" length="0">
      <dxf>
        <fill>
          <patternFill patternType="none">
            <bgColor indexed="65"/>
          </patternFill>
        </fill>
      </dxf>
    </rfmt>
    <rfmt sheetId="1" sqref="BP258" start="0" length="0">
      <dxf>
        <fill>
          <patternFill patternType="none">
            <bgColor indexed="65"/>
          </patternFill>
        </fill>
      </dxf>
    </rfmt>
    <rfmt sheetId="1" sqref="BQ258" start="0" length="0">
      <dxf>
        <fill>
          <patternFill patternType="none">
            <bgColor indexed="65"/>
          </patternFill>
        </fill>
      </dxf>
    </rfmt>
    <rfmt sheetId="1" sqref="BR258" start="0" length="0">
      <dxf>
        <fill>
          <patternFill patternType="none">
            <bgColor indexed="65"/>
          </patternFill>
        </fill>
      </dxf>
    </rfmt>
    <rfmt sheetId="1" sqref="BS258" start="0" length="0">
      <dxf>
        <fill>
          <patternFill patternType="none">
            <bgColor indexed="65"/>
          </patternFill>
        </fill>
      </dxf>
    </rfmt>
    <rfmt sheetId="1" sqref="BT258" start="0" length="0">
      <dxf>
        <fill>
          <patternFill patternType="none">
            <bgColor indexed="65"/>
          </patternFill>
        </fill>
      </dxf>
    </rfmt>
    <rfmt sheetId="1" sqref="BU258" start="0" length="0">
      <dxf>
        <fill>
          <patternFill patternType="none">
            <bgColor indexed="65"/>
          </patternFill>
        </fill>
      </dxf>
    </rfmt>
    <rfmt sheetId="1" sqref="BV258" start="0" length="0">
      <dxf>
        <fill>
          <patternFill patternType="none">
            <bgColor indexed="65"/>
          </patternFill>
        </fill>
      </dxf>
    </rfmt>
    <rfmt sheetId="1" sqref="BW258" start="0" length="0">
      <dxf>
        <fill>
          <patternFill patternType="none">
            <bgColor indexed="65"/>
          </patternFill>
        </fill>
      </dxf>
    </rfmt>
    <rfmt sheetId="1" sqref="BX258" start="0" length="0">
      <dxf>
        <fill>
          <patternFill patternType="none">
            <bgColor indexed="65"/>
          </patternFill>
        </fill>
      </dxf>
    </rfmt>
    <rfmt sheetId="1" sqref="BY258" start="0" length="0">
      <dxf>
        <fill>
          <patternFill patternType="none">
            <bgColor indexed="65"/>
          </patternFill>
        </fill>
      </dxf>
    </rfmt>
    <rfmt sheetId="1" sqref="BZ258" start="0" length="0">
      <dxf>
        <fill>
          <patternFill patternType="none">
            <bgColor indexed="65"/>
          </patternFill>
        </fill>
      </dxf>
    </rfmt>
    <rfmt sheetId="1" sqref="CA258" start="0" length="0">
      <dxf>
        <fill>
          <patternFill patternType="none">
            <bgColor indexed="65"/>
          </patternFill>
        </fill>
      </dxf>
    </rfmt>
    <rfmt sheetId="1" sqref="CB258" start="0" length="0">
      <dxf>
        <fill>
          <patternFill patternType="none">
            <bgColor indexed="65"/>
          </patternFill>
        </fill>
      </dxf>
    </rfmt>
    <rfmt sheetId="1" sqref="CC258" start="0" length="0">
      <dxf>
        <fill>
          <patternFill patternType="none">
            <bgColor indexed="65"/>
          </patternFill>
        </fill>
      </dxf>
    </rfmt>
    <rfmt sheetId="1" sqref="CD258" start="0" length="0">
      <dxf>
        <fill>
          <patternFill patternType="none">
            <bgColor indexed="65"/>
          </patternFill>
        </fill>
      </dxf>
    </rfmt>
    <rfmt sheetId="1" sqref="CE258" start="0" length="0">
      <dxf>
        <fill>
          <patternFill patternType="none">
            <bgColor indexed="65"/>
          </patternFill>
        </fill>
      </dxf>
    </rfmt>
    <rfmt sheetId="1" sqref="CF258" start="0" length="0">
      <dxf>
        <fill>
          <patternFill patternType="none">
            <bgColor indexed="65"/>
          </patternFill>
        </fill>
      </dxf>
    </rfmt>
    <rfmt sheetId="1" sqref="CG258" start="0" length="0">
      <dxf>
        <fill>
          <patternFill patternType="none">
            <bgColor indexed="65"/>
          </patternFill>
        </fill>
      </dxf>
    </rfmt>
    <rfmt sheetId="1" sqref="CH258" start="0" length="0">
      <dxf>
        <fill>
          <patternFill patternType="none">
            <bgColor indexed="65"/>
          </patternFill>
        </fill>
      </dxf>
    </rfmt>
    <rfmt sheetId="1" sqref="CI258" start="0" length="0">
      <dxf>
        <fill>
          <patternFill patternType="none">
            <bgColor indexed="65"/>
          </patternFill>
        </fill>
      </dxf>
    </rfmt>
    <rfmt sheetId="1" sqref="CJ258" start="0" length="0">
      <dxf>
        <fill>
          <patternFill patternType="none">
            <bgColor indexed="65"/>
          </patternFill>
        </fill>
      </dxf>
    </rfmt>
    <rfmt sheetId="1" sqref="CK258" start="0" length="0">
      <dxf>
        <fill>
          <patternFill patternType="none">
            <bgColor indexed="65"/>
          </patternFill>
        </fill>
      </dxf>
    </rfmt>
    <rfmt sheetId="1" sqref="CL258" start="0" length="0">
      <dxf>
        <fill>
          <patternFill patternType="none">
            <bgColor indexed="65"/>
          </patternFill>
        </fill>
      </dxf>
    </rfmt>
    <rfmt sheetId="1" sqref="CM258" start="0" length="0">
      <dxf>
        <fill>
          <patternFill patternType="none">
            <bgColor indexed="65"/>
          </patternFill>
        </fill>
      </dxf>
    </rfmt>
    <rfmt sheetId="1" sqref="CN258" start="0" length="0">
      <dxf>
        <fill>
          <patternFill patternType="none">
            <bgColor indexed="65"/>
          </patternFill>
        </fill>
      </dxf>
    </rfmt>
    <rfmt sheetId="1" sqref="CO258" start="0" length="0">
      <dxf>
        <fill>
          <patternFill patternType="none">
            <bgColor indexed="65"/>
          </patternFill>
        </fill>
      </dxf>
    </rfmt>
    <rfmt sheetId="1" sqref="CP258" start="0" length="0">
      <dxf>
        <fill>
          <patternFill patternType="none">
            <bgColor indexed="65"/>
          </patternFill>
        </fill>
      </dxf>
    </rfmt>
    <rfmt sheetId="1" sqref="CQ258" start="0" length="0">
      <dxf>
        <fill>
          <patternFill patternType="none">
            <bgColor indexed="65"/>
          </patternFill>
        </fill>
      </dxf>
    </rfmt>
  </rrc>
  <rrc rId="6128" sId="1" ref="A258:XFD258" action="deleteRow">
    <undo index="1" exp="ref" v="1" dr="D258" r="D261" sId="1"/>
    <undo index="1" exp="ref" v="1" dr="C258" r="C261" sId="1"/>
    <rfmt sheetId="1" xfDxf="1" sqref="A258:XFD258" start="0" length="0">
      <dxf>
        <font>
          <sz val="11"/>
        </font>
        <fill>
          <patternFill patternType="solid">
            <bgColor rgb="FFFFFF00"/>
          </patternFill>
        </fill>
      </dxf>
    </rfmt>
    <rcc rId="0" sId="1" dxf="1">
      <nc r="A258">
        <v>300000</v>
      </nc>
      <ndxf>
        <font>
          <b/>
          <sz val="12"/>
          <name val="Times New Roman"/>
          <scheme val="none"/>
        </font>
        <fill>
          <patternFill patternType="none">
            <bgColor indexed="6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8" t="inlineStr">
        <is>
          <t>Зовнішнє фінансування</t>
        </is>
      </nc>
      <ndxf>
        <font>
          <b/>
          <sz val="12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8">
        <f>SUM(C259)</f>
      </nc>
      <ndxf>
        <font>
          <b/>
          <sz val="12"/>
          <name val="Times New Roman"/>
          <scheme val="none"/>
        </font>
        <numFmt numFmtId="4" formatCode="#,##0.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8">
        <f>SUM(D259)</f>
      </nc>
      <ndxf>
        <font>
          <b/>
          <sz val="12"/>
          <name val="Times New Roman"/>
          <scheme val="none"/>
        </font>
        <numFmt numFmtId="4" formatCode="#,##0.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58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F258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top" readingOrder="0"/>
      </dxf>
    </rfmt>
    <rfmt sheetId="1" sqref="G25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H25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I25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J258" start="0" length="0">
      <dxf>
        <font>
          <sz val="1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top" readingOrder="0"/>
      </dxf>
    </rfmt>
    <rfmt sheetId="1" sqref="K258" start="0" length="0">
      <dxf>
        <fill>
          <patternFill patternType="none">
            <bgColor indexed="65"/>
          </patternFill>
        </fill>
      </dxf>
    </rfmt>
    <rfmt sheetId="1" sqref="L258" start="0" length="0">
      <dxf>
        <fill>
          <patternFill patternType="none">
            <bgColor indexed="65"/>
          </patternFill>
        </fill>
      </dxf>
    </rfmt>
    <rfmt sheetId="1" sqref="M258" start="0" length="0">
      <dxf>
        <fill>
          <patternFill patternType="none">
            <bgColor indexed="65"/>
          </patternFill>
        </fill>
      </dxf>
    </rfmt>
    <rfmt sheetId="1" sqref="N258" start="0" length="0">
      <dxf>
        <fill>
          <patternFill patternType="none">
            <bgColor indexed="65"/>
          </patternFill>
        </fill>
      </dxf>
    </rfmt>
    <rfmt sheetId="1" sqref="O258" start="0" length="0">
      <dxf>
        <fill>
          <patternFill patternType="none">
            <bgColor indexed="65"/>
          </patternFill>
        </fill>
      </dxf>
    </rfmt>
    <rfmt sheetId="1" sqref="P258" start="0" length="0">
      <dxf>
        <fill>
          <patternFill patternType="none">
            <bgColor indexed="65"/>
          </patternFill>
        </fill>
      </dxf>
    </rfmt>
    <rfmt sheetId="1" sqref="Q258" start="0" length="0">
      <dxf>
        <fill>
          <patternFill patternType="none">
            <bgColor indexed="65"/>
          </patternFill>
        </fill>
      </dxf>
    </rfmt>
    <rfmt sheetId="1" sqref="R258" start="0" length="0">
      <dxf>
        <fill>
          <patternFill patternType="none">
            <bgColor indexed="65"/>
          </patternFill>
        </fill>
      </dxf>
    </rfmt>
    <rfmt sheetId="1" sqref="S258" start="0" length="0">
      <dxf>
        <fill>
          <patternFill patternType="none">
            <bgColor indexed="65"/>
          </patternFill>
        </fill>
      </dxf>
    </rfmt>
    <rfmt sheetId="1" sqref="T258" start="0" length="0">
      <dxf>
        <fill>
          <patternFill patternType="none">
            <bgColor indexed="65"/>
          </patternFill>
        </fill>
      </dxf>
    </rfmt>
    <rfmt sheetId="1" sqref="U258" start="0" length="0">
      <dxf>
        <fill>
          <patternFill patternType="none">
            <bgColor indexed="65"/>
          </patternFill>
        </fill>
      </dxf>
    </rfmt>
    <rfmt sheetId="1" sqref="V258" start="0" length="0">
      <dxf>
        <fill>
          <patternFill patternType="none">
            <bgColor indexed="65"/>
          </patternFill>
        </fill>
      </dxf>
    </rfmt>
    <rfmt sheetId="1" sqref="W258" start="0" length="0">
      <dxf>
        <fill>
          <patternFill patternType="none">
            <bgColor indexed="65"/>
          </patternFill>
        </fill>
      </dxf>
    </rfmt>
    <rfmt sheetId="1" sqref="X258" start="0" length="0">
      <dxf>
        <fill>
          <patternFill patternType="none">
            <bgColor indexed="65"/>
          </patternFill>
        </fill>
      </dxf>
    </rfmt>
    <rfmt sheetId="1" sqref="Y258" start="0" length="0">
      <dxf>
        <fill>
          <patternFill patternType="none">
            <bgColor indexed="65"/>
          </patternFill>
        </fill>
      </dxf>
    </rfmt>
    <rfmt sheetId="1" sqref="Z258" start="0" length="0">
      <dxf>
        <fill>
          <patternFill patternType="none">
            <bgColor indexed="65"/>
          </patternFill>
        </fill>
      </dxf>
    </rfmt>
    <rfmt sheetId="1" sqref="AA258" start="0" length="0">
      <dxf>
        <fill>
          <patternFill patternType="none">
            <bgColor indexed="65"/>
          </patternFill>
        </fill>
      </dxf>
    </rfmt>
    <rfmt sheetId="1" sqref="AB258" start="0" length="0">
      <dxf>
        <fill>
          <patternFill patternType="none">
            <bgColor indexed="65"/>
          </patternFill>
        </fill>
      </dxf>
    </rfmt>
    <rfmt sheetId="1" sqref="AC258" start="0" length="0">
      <dxf>
        <fill>
          <patternFill patternType="none">
            <bgColor indexed="65"/>
          </patternFill>
        </fill>
      </dxf>
    </rfmt>
    <rfmt sheetId="1" sqref="AD258" start="0" length="0">
      <dxf>
        <fill>
          <patternFill patternType="none">
            <bgColor indexed="65"/>
          </patternFill>
        </fill>
      </dxf>
    </rfmt>
    <rfmt sheetId="1" sqref="AE258" start="0" length="0">
      <dxf>
        <fill>
          <patternFill patternType="none">
            <bgColor indexed="65"/>
          </patternFill>
        </fill>
      </dxf>
    </rfmt>
    <rfmt sheetId="1" sqref="AF258" start="0" length="0">
      <dxf>
        <fill>
          <patternFill patternType="none">
            <bgColor indexed="65"/>
          </patternFill>
        </fill>
      </dxf>
    </rfmt>
    <rfmt sheetId="1" sqref="AG258" start="0" length="0">
      <dxf>
        <fill>
          <patternFill patternType="none">
            <bgColor indexed="65"/>
          </patternFill>
        </fill>
      </dxf>
    </rfmt>
    <rfmt sheetId="1" sqref="AH258" start="0" length="0">
      <dxf>
        <fill>
          <patternFill patternType="none">
            <bgColor indexed="65"/>
          </patternFill>
        </fill>
      </dxf>
    </rfmt>
    <rfmt sheetId="1" sqref="AI258" start="0" length="0">
      <dxf>
        <fill>
          <patternFill patternType="none">
            <bgColor indexed="65"/>
          </patternFill>
        </fill>
      </dxf>
    </rfmt>
    <rfmt sheetId="1" sqref="AJ258" start="0" length="0">
      <dxf>
        <fill>
          <patternFill patternType="none">
            <bgColor indexed="65"/>
          </patternFill>
        </fill>
      </dxf>
    </rfmt>
    <rfmt sheetId="1" sqref="AK258" start="0" length="0">
      <dxf>
        <fill>
          <patternFill patternType="none">
            <bgColor indexed="65"/>
          </patternFill>
        </fill>
      </dxf>
    </rfmt>
    <rfmt sheetId="1" sqref="AL258" start="0" length="0">
      <dxf>
        <fill>
          <patternFill patternType="none">
            <bgColor indexed="65"/>
          </patternFill>
        </fill>
      </dxf>
    </rfmt>
    <rfmt sheetId="1" sqref="AM258" start="0" length="0">
      <dxf>
        <fill>
          <patternFill patternType="none">
            <bgColor indexed="65"/>
          </patternFill>
        </fill>
      </dxf>
    </rfmt>
    <rfmt sheetId="1" sqref="AN258" start="0" length="0">
      <dxf>
        <fill>
          <patternFill patternType="none">
            <bgColor indexed="65"/>
          </patternFill>
        </fill>
      </dxf>
    </rfmt>
    <rfmt sheetId="1" sqref="AO258" start="0" length="0">
      <dxf>
        <fill>
          <patternFill patternType="none">
            <bgColor indexed="65"/>
          </patternFill>
        </fill>
      </dxf>
    </rfmt>
    <rfmt sheetId="1" sqref="AP258" start="0" length="0">
      <dxf>
        <fill>
          <patternFill patternType="none">
            <bgColor indexed="65"/>
          </patternFill>
        </fill>
      </dxf>
    </rfmt>
    <rfmt sheetId="1" sqref="AQ258" start="0" length="0">
      <dxf>
        <fill>
          <patternFill patternType="none">
            <bgColor indexed="65"/>
          </patternFill>
        </fill>
      </dxf>
    </rfmt>
    <rfmt sheetId="1" sqref="AR258" start="0" length="0">
      <dxf>
        <fill>
          <patternFill patternType="none">
            <bgColor indexed="65"/>
          </patternFill>
        </fill>
      </dxf>
    </rfmt>
    <rfmt sheetId="1" sqref="AS258" start="0" length="0">
      <dxf>
        <fill>
          <patternFill patternType="none">
            <bgColor indexed="65"/>
          </patternFill>
        </fill>
      </dxf>
    </rfmt>
    <rfmt sheetId="1" sqref="AT258" start="0" length="0">
      <dxf>
        <fill>
          <patternFill patternType="none">
            <bgColor indexed="65"/>
          </patternFill>
        </fill>
      </dxf>
    </rfmt>
    <rfmt sheetId="1" sqref="AU258" start="0" length="0">
      <dxf>
        <fill>
          <patternFill patternType="none">
            <bgColor indexed="65"/>
          </patternFill>
        </fill>
      </dxf>
    </rfmt>
    <rfmt sheetId="1" sqref="AV258" start="0" length="0">
      <dxf>
        <fill>
          <patternFill patternType="none">
            <bgColor indexed="65"/>
          </patternFill>
        </fill>
      </dxf>
    </rfmt>
    <rfmt sheetId="1" sqref="AW258" start="0" length="0">
      <dxf>
        <fill>
          <patternFill patternType="none">
            <bgColor indexed="65"/>
          </patternFill>
        </fill>
      </dxf>
    </rfmt>
    <rfmt sheetId="1" sqref="AX258" start="0" length="0">
      <dxf>
        <fill>
          <patternFill patternType="none">
            <bgColor indexed="65"/>
          </patternFill>
        </fill>
      </dxf>
    </rfmt>
    <rfmt sheetId="1" sqref="AY258" start="0" length="0">
      <dxf>
        <fill>
          <patternFill patternType="none">
            <bgColor indexed="65"/>
          </patternFill>
        </fill>
      </dxf>
    </rfmt>
    <rfmt sheetId="1" sqref="AZ258" start="0" length="0">
      <dxf>
        <fill>
          <patternFill patternType="none">
            <bgColor indexed="65"/>
          </patternFill>
        </fill>
      </dxf>
    </rfmt>
    <rfmt sheetId="1" sqref="BA258" start="0" length="0">
      <dxf>
        <fill>
          <patternFill patternType="none">
            <bgColor indexed="65"/>
          </patternFill>
        </fill>
      </dxf>
    </rfmt>
    <rfmt sheetId="1" sqref="BB258" start="0" length="0">
      <dxf>
        <fill>
          <patternFill patternType="none">
            <bgColor indexed="65"/>
          </patternFill>
        </fill>
      </dxf>
    </rfmt>
    <rfmt sheetId="1" sqref="BC258" start="0" length="0">
      <dxf>
        <fill>
          <patternFill patternType="none">
            <bgColor indexed="65"/>
          </patternFill>
        </fill>
      </dxf>
    </rfmt>
    <rfmt sheetId="1" sqref="BD258" start="0" length="0">
      <dxf>
        <fill>
          <patternFill patternType="none">
            <bgColor indexed="65"/>
          </patternFill>
        </fill>
      </dxf>
    </rfmt>
    <rfmt sheetId="1" sqref="BE258" start="0" length="0">
      <dxf>
        <fill>
          <patternFill patternType="none">
            <bgColor indexed="65"/>
          </patternFill>
        </fill>
      </dxf>
    </rfmt>
    <rfmt sheetId="1" sqref="BF258" start="0" length="0">
      <dxf>
        <fill>
          <patternFill patternType="none">
            <bgColor indexed="65"/>
          </patternFill>
        </fill>
      </dxf>
    </rfmt>
    <rfmt sheetId="1" sqref="BG258" start="0" length="0">
      <dxf>
        <fill>
          <patternFill patternType="none">
            <bgColor indexed="65"/>
          </patternFill>
        </fill>
      </dxf>
    </rfmt>
    <rfmt sheetId="1" sqref="BH258" start="0" length="0">
      <dxf>
        <fill>
          <patternFill patternType="none">
            <bgColor indexed="65"/>
          </patternFill>
        </fill>
      </dxf>
    </rfmt>
    <rfmt sheetId="1" sqref="BI258" start="0" length="0">
      <dxf>
        <fill>
          <patternFill patternType="none">
            <bgColor indexed="65"/>
          </patternFill>
        </fill>
      </dxf>
    </rfmt>
    <rfmt sheetId="1" sqref="BJ258" start="0" length="0">
      <dxf>
        <fill>
          <patternFill patternType="none">
            <bgColor indexed="65"/>
          </patternFill>
        </fill>
      </dxf>
    </rfmt>
    <rfmt sheetId="1" sqref="BK258" start="0" length="0">
      <dxf>
        <fill>
          <patternFill patternType="none">
            <bgColor indexed="65"/>
          </patternFill>
        </fill>
      </dxf>
    </rfmt>
    <rfmt sheetId="1" sqref="BL258" start="0" length="0">
      <dxf>
        <fill>
          <patternFill patternType="none">
            <bgColor indexed="65"/>
          </patternFill>
        </fill>
      </dxf>
    </rfmt>
    <rfmt sheetId="1" sqref="BM258" start="0" length="0">
      <dxf>
        <fill>
          <patternFill patternType="none">
            <bgColor indexed="65"/>
          </patternFill>
        </fill>
      </dxf>
    </rfmt>
    <rfmt sheetId="1" sqref="BN258" start="0" length="0">
      <dxf>
        <fill>
          <patternFill patternType="none">
            <bgColor indexed="65"/>
          </patternFill>
        </fill>
      </dxf>
    </rfmt>
    <rfmt sheetId="1" sqref="BO258" start="0" length="0">
      <dxf>
        <fill>
          <patternFill patternType="none">
            <bgColor indexed="65"/>
          </patternFill>
        </fill>
      </dxf>
    </rfmt>
    <rfmt sheetId="1" sqref="BP258" start="0" length="0">
      <dxf>
        <fill>
          <patternFill patternType="none">
            <bgColor indexed="65"/>
          </patternFill>
        </fill>
      </dxf>
    </rfmt>
    <rfmt sheetId="1" sqref="BQ258" start="0" length="0">
      <dxf>
        <fill>
          <patternFill patternType="none">
            <bgColor indexed="65"/>
          </patternFill>
        </fill>
      </dxf>
    </rfmt>
    <rfmt sheetId="1" sqref="BR258" start="0" length="0">
      <dxf>
        <fill>
          <patternFill patternType="none">
            <bgColor indexed="65"/>
          </patternFill>
        </fill>
      </dxf>
    </rfmt>
    <rfmt sheetId="1" sqref="BS258" start="0" length="0">
      <dxf>
        <fill>
          <patternFill patternType="none">
            <bgColor indexed="65"/>
          </patternFill>
        </fill>
      </dxf>
    </rfmt>
    <rfmt sheetId="1" sqref="BT258" start="0" length="0">
      <dxf>
        <fill>
          <patternFill patternType="none">
            <bgColor indexed="65"/>
          </patternFill>
        </fill>
      </dxf>
    </rfmt>
    <rfmt sheetId="1" sqref="BU258" start="0" length="0">
      <dxf>
        <fill>
          <patternFill patternType="none">
            <bgColor indexed="65"/>
          </patternFill>
        </fill>
      </dxf>
    </rfmt>
    <rfmt sheetId="1" sqref="BV258" start="0" length="0">
      <dxf>
        <fill>
          <patternFill patternType="none">
            <bgColor indexed="65"/>
          </patternFill>
        </fill>
      </dxf>
    </rfmt>
    <rfmt sheetId="1" sqref="BW258" start="0" length="0">
      <dxf>
        <fill>
          <patternFill patternType="none">
            <bgColor indexed="65"/>
          </patternFill>
        </fill>
      </dxf>
    </rfmt>
    <rfmt sheetId="1" sqref="BX258" start="0" length="0">
      <dxf>
        <fill>
          <patternFill patternType="none">
            <bgColor indexed="65"/>
          </patternFill>
        </fill>
      </dxf>
    </rfmt>
    <rfmt sheetId="1" sqref="BY258" start="0" length="0">
      <dxf>
        <fill>
          <patternFill patternType="none">
            <bgColor indexed="65"/>
          </patternFill>
        </fill>
      </dxf>
    </rfmt>
    <rfmt sheetId="1" sqref="BZ258" start="0" length="0">
      <dxf>
        <fill>
          <patternFill patternType="none">
            <bgColor indexed="65"/>
          </patternFill>
        </fill>
      </dxf>
    </rfmt>
    <rfmt sheetId="1" sqref="CA258" start="0" length="0">
      <dxf>
        <fill>
          <patternFill patternType="none">
            <bgColor indexed="65"/>
          </patternFill>
        </fill>
      </dxf>
    </rfmt>
    <rfmt sheetId="1" sqref="CB258" start="0" length="0">
      <dxf>
        <fill>
          <patternFill patternType="none">
            <bgColor indexed="65"/>
          </patternFill>
        </fill>
      </dxf>
    </rfmt>
    <rfmt sheetId="1" sqref="CC258" start="0" length="0">
      <dxf>
        <fill>
          <patternFill patternType="none">
            <bgColor indexed="65"/>
          </patternFill>
        </fill>
      </dxf>
    </rfmt>
    <rfmt sheetId="1" sqref="CD258" start="0" length="0">
      <dxf>
        <fill>
          <patternFill patternType="none">
            <bgColor indexed="65"/>
          </patternFill>
        </fill>
      </dxf>
    </rfmt>
    <rfmt sheetId="1" sqref="CE258" start="0" length="0">
      <dxf>
        <fill>
          <patternFill patternType="none">
            <bgColor indexed="65"/>
          </patternFill>
        </fill>
      </dxf>
    </rfmt>
    <rfmt sheetId="1" sqref="CF258" start="0" length="0">
      <dxf>
        <fill>
          <patternFill patternType="none">
            <bgColor indexed="65"/>
          </patternFill>
        </fill>
      </dxf>
    </rfmt>
    <rfmt sheetId="1" sqref="CG258" start="0" length="0">
      <dxf>
        <fill>
          <patternFill patternType="none">
            <bgColor indexed="65"/>
          </patternFill>
        </fill>
      </dxf>
    </rfmt>
    <rfmt sheetId="1" sqref="CH258" start="0" length="0">
      <dxf>
        <fill>
          <patternFill patternType="none">
            <bgColor indexed="65"/>
          </patternFill>
        </fill>
      </dxf>
    </rfmt>
    <rfmt sheetId="1" sqref="CI258" start="0" length="0">
      <dxf>
        <fill>
          <patternFill patternType="none">
            <bgColor indexed="65"/>
          </patternFill>
        </fill>
      </dxf>
    </rfmt>
    <rfmt sheetId="1" sqref="CJ258" start="0" length="0">
      <dxf>
        <fill>
          <patternFill patternType="none">
            <bgColor indexed="65"/>
          </patternFill>
        </fill>
      </dxf>
    </rfmt>
    <rfmt sheetId="1" sqref="CK258" start="0" length="0">
      <dxf>
        <fill>
          <patternFill patternType="none">
            <bgColor indexed="65"/>
          </patternFill>
        </fill>
      </dxf>
    </rfmt>
    <rfmt sheetId="1" sqref="CL258" start="0" length="0">
      <dxf>
        <fill>
          <patternFill patternType="none">
            <bgColor indexed="65"/>
          </patternFill>
        </fill>
      </dxf>
    </rfmt>
    <rfmt sheetId="1" sqref="CM258" start="0" length="0">
      <dxf>
        <fill>
          <patternFill patternType="none">
            <bgColor indexed="65"/>
          </patternFill>
        </fill>
      </dxf>
    </rfmt>
    <rfmt sheetId="1" sqref="CN258" start="0" length="0">
      <dxf>
        <fill>
          <patternFill patternType="none">
            <bgColor indexed="65"/>
          </patternFill>
        </fill>
      </dxf>
    </rfmt>
    <rfmt sheetId="1" sqref="CO258" start="0" length="0">
      <dxf>
        <fill>
          <patternFill patternType="none">
            <bgColor indexed="65"/>
          </patternFill>
        </fill>
      </dxf>
    </rfmt>
    <rfmt sheetId="1" sqref="CP258" start="0" length="0">
      <dxf>
        <fill>
          <patternFill patternType="none">
            <bgColor indexed="65"/>
          </patternFill>
        </fill>
      </dxf>
    </rfmt>
    <rfmt sheetId="1" sqref="CQ258" start="0" length="0">
      <dxf>
        <fill>
          <patternFill patternType="none">
            <bgColor indexed="65"/>
          </patternFill>
        </fill>
      </dxf>
    </rfmt>
  </rrc>
  <rrc rId="6129" sId="1" ref="A258:XFD258" action="deleteRow">
    <rfmt sheetId="1" xfDxf="1" sqref="A258:XFD258" start="0" length="0">
      <dxf>
        <font>
          <sz val="11"/>
        </font>
        <fill>
          <patternFill patternType="solid">
            <bgColor rgb="FFFFFF00"/>
          </patternFill>
        </fill>
      </dxf>
    </rfmt>
    <rcc rId="0" sId="1" dxf="1">
      <nc r="A258">
        <v>301000</v>
      </nc>
      <ndxf>
        <font>
          <b/>
          <sz val="12"/>
          <name val="Times New Roman"/>
          <scheme val="none"/>
        </font>
        <fill>
          <patternFill patternType="none">
            <bgColor indexed="6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8" t="inlineStr">
        <is>
          <t>Позики, надані міжнародними фінансовими організаціями</t>
        </is>
      </nc>
      <ndxf>
        <font>
          <b/>
          <sz val="12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8">
        <f>+C259</f>
      </nc>
      <ndxf>
        <font>
          <b/>
          <sz val="12"/>
          <name val="Times New Roman"/>
          <scheme val="none"/>
        </font>
        <numFmt numFmtId="4" formatCode="#,##0.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8">
        <f>+D259</f>
      </nc>
      <ndxf>
        <font>
          <b/>
          <sz val="12"/>
          <name val="Times New Roman"/>
          <scheme val="none"/>
        </font>
        <numFmt numFmtId="4" formatCode="#,##0.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58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F258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top" readingOrder="0"/>
      </dxf>
    </rfmt>
    <rfmt sheetId="1" sqref="G25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H25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I25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J258" start="0" length="0">
      <dxf>
        <font>
          <sz val="1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top" readingOrder="0"/>
      </dxf>
    </rfmt>
    <rfmt sheetId="1" sqref="K258" start="0" length="0">
      <dxf>
        <fill>
          <patternFill patternType="none">
            <bgColor indexed="65"/>
          </patternFill>
        </fill>
      </dxf>
    </rfmt>
    <rfmt sheetId="1" sqref="L258" start="0" length="0">
      <dxf>
        <fill>
          <patternFill patternType="none">
            <bgColor indexed="65"/>
          </patternFill>
        </fill>
      </dxf>
    </rfmt>
    <rfmt sheetId="1" sqref="M258" start="0" length="0">
      <dxf>
        <fill>
          <patternFill patternType="none">
            <bgColor indexed="65"/>
          </patternFill>
        </fill>
      </dxf>
    </rfmt>
    <rfmt sheetId="1" sqref="N258" start="0" length="0">
      <dxf>
        <fill>
          <patternFill patternType="none">
            <bgColor indexed="65"/>
          </patternFill>
        </fill>
      </dxf>
    </rfmt>
    <rfmt sheetId="1" sqref="O258" start="0" length="0">
      <dxf>
        <fill>
          <patternFill patternType="none">
            <bgColor indexed="65"/>
          </patternFill>
        </fill>
      </dxf>
    </rfmt>
    <rfmt sheetId="1" sqref="P258" start="0" length="0">
      <dxf>
        <fill>
          <patternFill patternType="none">
            <bgColor indexed="65"/>
          </patternFill>
        </fill>
      </dxf>
    </rfmt>
    <rfmt sheetId="1" sqref="Q258" start="0" length="0">
      <dxf>
        <fill>
          <patternFill patternType="none">
            <bgColor indexed="65"/>
          </patternFill>
        </fill>
      </dxf>
    </rfmt>
    <rfmt sheetId="1" sqref="R258" start="0" length="0">
      <dxf>
        <fill>
          <patternFill patternType="none">
            <bgColor indexed="65"/>
          </patternFill>
        </fill>
      </dxf>
    </rfmt>
    <rfmt sheetId="1" sqref="S258" start="0" length="0">
      <dxf>
        <fill>
          <patternFill patternType="none">
            <bgColor indexed="65"/>
          </patternFill>
        </fill>
      </dxf>
    </rfmt>
    <rfmt sheetId="1" sqref="T258" start="0" length="0">
      <dxf>
        <fill>
          <patternFill patternType="none">
            <bgColor indexed="65"/>
          </patternFill>
        </fill>
      </dxf>
    </rfmt>
    <rfmt sheetId="1" sqref="U258" start="0" length="0">
      <dxf>
        <fill>
          <patternFill patternType="none">
            <bgColor indexed="65"/>
          </patternFill>
        </fill>
      </dxf>
    </rfmt>
    <rfmt sheetId="1" sqref="V258" start="0" length="0">
      <dxf>
        <fill>
          <patternFill patternType="none">
            <bgColor indexed="65"/>
          </patternFill>
        </fill>
      </dxf>
    </rfmt>
    <rfmt sheetId="1" sqref="W258" start="0" length="0">
      <dxf>
        <fill>
          <patternFill patternType="none">
            <bgColor indexed="65"/>
          </patternFill>
        </fill>
      </dxf>
    </rfmt>
    <rfmt sheetId="1" sqref="X258" start="0" length="0">
      <dxf>
        <fill>
          <patternFill patternType="none">
            <bgColor indexed="65"/>
          </patternFill>
        </fill>
      </dxf>
    </rfmt>
    <rfmt sheetId="1" sqref="Y258" start="0" length="0">
      <dxf>
        <fill>
          <patternFill patternType="none">
            <bgColor indexed="65"/>
          </patternFill>
        </fill>
      </dxf>
    </rfmt>
    <rfmt sheetId="1" sqref="Z258" start="0" length="0">
      <dxf>
        <fill>
          <patternFill patternType="none">
            <bgColor indexed="65"/>
          </patternFill>
        </fill>
      </dxf>
    </rfmt>
    <rfmt sheetId="1" sqref="AA258" start="0" length="0">
      <dxf>
        <fill>
          <patternFill patternType="none">
            <bgColor indexed="65"/>
          </patternFill>
        </fill>
      </dxf>
    </rfmt>
    <rfmt sheetId="1" sqref="AB258" start="0" length="0">
      <dxf>
        <fill>
          <patternFill patternType="none">
            <bgColor indexed="65"/>
          </patternFill>
        </fill>
      </dxf>
    </rfmt>
    <rfmt sheetId="1" sqref="AC258" start="0" length="0">
      <dxf>
        <fill>
          <patternFill patternType="none">
            <bgColor indexed="65"/>
          </patternFill>
        </fill>
      </dxf>
    </rfmt>
    <rfmt sheetId="1" sqref="AD258" start="0" length="0">
      <dxf>
        <fill>
          <patternFill patternType="none">
            <bgColor indexed="65"/>
          </patternFill>
        </fill>
      </dxf>
    </rfmt>
    <rfmt sheetId="1" sqref="AE258" start="0" length="0">
      <dxf>
        <fill>
          <patternFill patternType="none">
            <bgColor indexed="65"/>
          </patternFill>
        </fill>
      </dxf>
    </rfmt>
    <rfmt sheetId="1" sqref="AF258" start="0" length="0">
      <dxf>
        <fill>
          <patternFill patternType="none">
            <bgColor indexed="65"/>
          </patternFill>
        </fill>
      </dxf>
    </rfmt>
    <rfmt sheetId="1" sqref="AG258" start="0" length="0">
      <dxf>
        <fill>
          <patternFill patternType="none">
            <bgColor indexed="65"/>
          </patternFill>
        </fill>
      </dxf>
    </rfmt>
    <rfmt sheetId="1" sqref="AH258" start="0" length="0">
      <dxf>
        <fill>
          <patternFill patternType="none">
            <bgColor indexed="65"/>
          </patternFill>
        </fill>
      </dxf>
    </rfmt>
    <rfmt sheetId="1" sqref="AI258" start="0" length="0">
      <dxf>
        <fill>
          <patternFill patternType="none">
            <bgColor indexed="65"/>
          </patternFill>
        </fill>
      </dxf>
    </rfmt>
    <rfmt sheetId="1" sqref="AJ258" start="0" length="0">
      <dxf>
        <fill>
          <patternFill patternType="none">
            <bgColor indexed="65"/>
          </patternFill>
        </fill>
      </dxf>
    </rfmt>
    <rfmt sheetId="1" sqref="AK258" start="0" length="0">
      <dxf>
        <fill>
          <patternFill patternType="none">
            <bgColor indexed="65"/>
          </patternFill>
        </fill>
      </dxf>
    </rfmt>
    <rfmt sheetId="1" sqref="AL258" start="0" length="0">
      <dxf>
        <fill>
          <patternFill patternType="none">
            <bgColor indexed="65"/>
          </patternFill>
        </fill>
      </dxf>
    </rfmt>
    <rfmt sheetId="1" sqref="AM258" start="0" length="0">
      <dxf>
        <fill>
          <patternFill patternType="none">
            <bgColor indexed="65"/>
          </patternFill>
        </fill>
      </dxf>
    </rfmt>
    <rfmt sheetId="1" sqref="AN258" start="0" length="0">
      <dxf>
        <fill>
          <patternFill patternType="none">
            <bgColor indexed="65"/>
          </patternFill>
        </fill>
      </dxf>
    </rfmt>
    <rfmt sheetId="1" sqref="AO258" start="0" length="0">
      <dxf>
        <fill>
          <patternFill patternType="none">
            <bgColor indexed="65"/>
          </patternFill>
        </fill>
      </dxf>
    </rfmt>
    <rfmt sheetId="1" sqref="AP258" start="0" length="0">
      <dxf>
        <fill>
          <patternFill patternType="none">
            <bgColor indexed="65"/>
          </patternFill>
        </fill>
      </dxf>
    </rfmt>
    <rfmt sheetId="1" sqref="AQ258" start="0" length="0">
      <dxf>
        <fill>
          <patternFill patternType="none">
            <bgColor indexed="65"/>
          </patternFill>
        </fill>
      </dxf>
    </rfmt>
    <rfmt sheetId="1" sqref="AR258" start="0" length="0">
      <dxf>
        <fill>
          <patternFill patternType="none">
            <bgColor indexed="65"/>
          </patternFill>
        </fill>
      </dxf>
    </rfmt>
    <rfmt sheetId="1" sqref="AS258" start="0" length="0">
      <dxf>
        <fill>
          <patternFill patternType="none">
            <bgColor indexed="65"/>
          </patternFill>
        </fill>
      </dxf>
    </rfmt>
    <rfmt sheetId="1" sqref="AT258" start="0" length="0">
      <dxf>
        <fill>
          <patternFill patternType="none">
            <bgColor indexed="65"/>
          </patternFill>
        </fill>
      </dxf>
    </rfmt>
    <rfmt sheetId="1" sqref="AU258" start="0" length="0">
      <dxf>
        <fill>
          <patternFill patternType="none">
            <bgColor indexed="65"/>
          </patternFill>
        </fill>
      </dxf>
    </rfmt>
    <rfmt sheetId="1" sqref="AV258" start="0" length="0">
      <dxf>
        <fill>
          <patternFill patternType="none">
            <bgColor indexed="65"/>
          </patternFill>
        </fill>
      </dxf>
    </rfmt>
    <rfmt sheetId="1" sqref="AW258" start="0" length="0">
      <dxf>
        <fill>
          <patternFill patternType="none">
            <bgColor indexed="65"/>
          </patternFill>
        </fill>
      </dxf>
    </rfmt>
    <rfmt sheetId="1" sqref="AX258" start="0" length="0">
      <dxf>
        <fill>
          <patternFill patternType="none">
            <bgColor indexed="65"/>
          </patternFill>
        </fill>
      </dxf>
    </rfmt>
    <rfmt sheetId="1" sqref="AY258" start="0" length="0">
      <dxf>
        <fill>
          <patternFill patternType="none">
            <bgColor indexed="65"/>
          </patternFill>
        </fill>
      </dxf>
    </rfmt>
    <rfmt sheetId="1" sqref="AZ258" start="0" length="0">
      <dxf>
        <fill>
          <patternFill patternType="none">
            <bgColor indexed="65"/>
          </patternFill>
        </fill>
      </dxf>
    </rfmt>
    <rfmt sheetId="1" sqref="BA258" start="0" length="0">
      <dxf>
        <fill>
          <patternFill patternType="none">
            <bgColor indexed="65"/>
          </patternFill>
        </fill>
      </dxf>
    </rfmt>
    <rfmt sheetId="1" sqref="BB258" start="0" length="0">
      <dxf>
        <fill>
          <patternFill patternType="none">
            <bgColor indexed="65"/>
          </patternFill>
        </fill>
      </dxf>
    </rfmt>
    <rfmt sheetId="1" sqref="BC258" start="0" length="0">
      <dxf>
        <fill>
          <patternFill patternType="none">
            <bgColor indexed="65"/>
          </patternFill>
        </fill>
      </dxf>
    </rfmt>
    <rfmt sheetId="1" sqref="BD258" start="0" length="0">
      <dxf>
        <fill>
          <patternFill patternType="none">
            <bgColor indexed="65"/>
          </patternFill>
        </fill>
      </dxf>
    </rfmt>
    <rfmt sheetId="1" sqref="BE258" start="0" length="0">
      <dxf>
        <fill>
          <patternFill patternType="none">
            <bgColor indexed="65"/>
          </patternFill>
        </fill>
      </dxf>
    </rfmt>
    <rfmt sheetId="1" sqref="BF258" start="0" length="0">
      <dxf>
        <fill>
          <patternFill patternType="none">
            <bgColor indexed="65"/>
          </patternFill>
        </fill>
      </dxf>
    </rfmt>
    <rfmt sheetId="1" sqref="BG258" start="0" length="0">
      <dxf>
        <fill>
          <patternFill patternType="none">
            <bgColor indexed="65"/>
          </patternFill>
        </fill>
      </dxf>
    </rfmt>
    <rfmt sheetId="1" sqref="BH258" start="0" length="0">
      <dxf>
        <fill>
          <patternFill patternType="none">
            <bgColor indexed="65"/>
          </patternFill>
        </fill>
      </dxf>
    </rfmt>
    <rfmt sheetId="1" sqref="BI258" start="0" length="0">
      <dxf>
        <fill>
          <patternFill patternType="none">
            <bgColor indexed="65"/>
          </patternFill>
        </fill>
      </dxf>
    </rfmt>
    <rfmt sheetId="1" sqref="BJ258" start="0" length="0">
      <dxf>
        <fill>
          <patternFill patternType="none">
            <bgColor indexed="65"/>
          </patternFill>
        </fill>
      </dxf>
    </rfmt>
    <rfmt sheetId="1" sqref="BK258" start="0" length="0">
      <dxf>
        <fill>
          <patternFill patternType="none">
            <bgColor indexed="65"/>
          </patternFill>
        </fill>
      </dxf>
    </rfmt>
    <rfmt sheetId="1" sqref="BL258" start="0" length="0">
      <dxf>
        <fill>
          <patternFill patternType="none">
            <bgColor indexed="65"/>
          </patternFill>
        </fill>
      </dxf>
    </rfmt>
    <rfmt sheetId="1" sqref="BM258" start="0" length="0">
      <dxf>
        <fill>
          <patternFill patternType="none">
            <bgColor indexed="65"/>
          </patternFill>
        </fill>
      </dxf>
    </rfmt>
    <rfmt sheetId="1" sqref="BN258" start="0" length="0">
      <dxf>
        <fill>
          <patternFill patternType="none">
            <bgColor indexed="65"/>
          </patternFill>
        </fill>
      </dxf>
    </rfmt>
    <rfmt sheetId="1" sqref="BO258" start="0" length="0">
      <dxf>
        <fill>
          <patternFill patternType="none">
            <bgColor indexed="65"/>
          </patternFill>
        </fill>
      </dxf>
    </rfmt>
    <rfmt sheetId="1" sqref="BP258" start="0" length="0">
      <dxf>
        <fill>
          <patternFill patternType="none">
            <bgColor indexed="65"/>
          </patternFill>
        </fill>
      </dxf>
    </rfmt>
    <rfmt sheetId="1" sqref="BQ258" start="0" length="0">
      <dxf>
        <fill>
          <patternFill patternType="none">
            <bgColor indexed="65"/>
          </patternFill>
        </fill>
      </dxf>
    </rfmt>
    <rfmt sheetId="1" sqref="BR258" start="0" length="0">
      <dxf>
        <fill>
          <patternFill patternType="none">
            <bgColor indexed="65"/>
          </patternFill>
        </fill>
      </dxf>
    </rfmt>
    <rfmt sheetId="1" sqref="BS258" start="0" length="0">
      <dxf>
        <fill>
          <patternFill patternType="none">
            <bgColor indexed="65"/>
          </patternFill>
        </fill>
      </dxf>
    </rfmt>
    <rfmt sheetId="1" sqref="BT258" start="0" length="0">
      <dxf>
        <fill>
          <patternFill patternType="none">
            <bgColor indexed="65"/>
          </patternFill>
        </fill>
      </dxf>
    </rfmt>
    <rfmt sheetId="1" sqref="BU258" start="0" length="0">
      <dxf>
        <fill>
          <patternFill patternType="none">
            <bgColor indexed="65"/>
          </patternFill>
        </fill>
      </dxf>
    </rfmt>
    <rfmt sheetId="1" sqref="BV258" start="0" length="0">
      <dxf>
        <fill>
          <patternFill patternType="none">
            <bgColor indexed="65"/>
          </patternFill>
        </fill>
      </dxf>
    </rfmt>
    <rfmt sheetId="1" sqref="BW258" start="0" length="0">
      <dxf>
        <fill>
          <patternFill patternType="none">
            <bgColor indexed="65"/>
          </patternFill>
        </fill>
      </dxf>
    </rfmt>
    <rfmt sheetId="1" sqref="BX258" start="0" length="0">
      <dxf>
        <fill>
          <patternFill patternType="none">
            <bgColor indexed="65"/>
          </patternFill>
        </fill>
      </dxf>
    </rfmt>
    <rfmt sheetId="1" sqref="BY258" start="0" length="0">
      <dxf>
        <fill>
          <patternFill patternType="none">
            <bgColor indexed="65"/>
          </patternFill>
        </fill>
      </dxf>
    </rfmt>
    <rfmt sheetId="1" sqref="BZ258" start="0" length="0">
      <dxf>
        <fill>
          <patternFill patternType="none">
            <bgColor indexed="65"/>
          </patternFill>
        </fill>
      </dxf>
    </rfmt>
    <rfmt sheetId="1" sqref="CA258" start="0" length="0">
      <dxf>
        <fill>
          <patternFill patternType="none">
            <bgColor indexed="65"/>
          </patternFill>
        </fill>
      </dxf>
    </rfmt>
    <rfmt sheetId="1" sqref="CB258" start="0" length="0">
      <dxf>
        <fill>
          <patternFill patternType="none">
            <bgColor indexed="65"/>
          </patternFill>
        </fill>
      </dxf>
    </rfmt>
    <rfmt sheetId="1" sqref="CC258" start="0" length="0">
      <dxf>
        <fill>
          <patternFill patternType="none">
            <bgColor indexed="65"/>
          </patternFill>
        </fill>
      </dxf>
    </rfmt>
    <rfmt sheetId="1" sqref="CD258" start="0" length="0">
      <dxf>
        <fill>
          <patternFill patternType="none">
            <bgColor indexed="65"/>
          </patternFill>
        </fill>
      </dxf>
    </rfmt>
    <rfmt sheetId="1" sqref="CE258" start="0" length="0">
      <dxf>
        <fill>
          <patternFill patternType="none">
            <bgColor indexed="65"/>
          </patternFill>
        </fill>
      </dxf>
    </rfmt>
    <rfmt sheetId="1" sqref="CF258" start="0" length="0">
      <dxf>
        <fill>
          <patternFill patternType="none">
            <bgColor indexed="65"/>
          </patternFill>
        </fill>
      </dxf>
    </rfmt>
    <rfmt sheetId="1" sqref="CG258" start="0" length="0">
      <dxf>
        <fill>
          <patternFill patternType="none">
            <bgColor indexed="65"/>
          </patternFill>
        </fill>
      </dxf>
    </rfmt>
    <rfmt sheetId="1" sqref="CH258" start="0" length="0">
      <dxf>
        <fill>
          <patternFill patternType="none">
            <bgColor indexed="65"/>
          </patternFill>
        </fill>
      </dxf>
    </rfmt>
    <rfmt sheetId="1" sqref="CI258" start="0" length="0">
      <dxf>
        <fill>
          <patternFill patternType="none">
            <bgColor indexed="65"/>
          </patternFill>
        </fill>
      </dxf>
    </rfmt>
    <rfmt sheetId="1" sqref="CJ258" start="0" length="0">
      <dxf>
        <fill>
          <patternFill patternType="none">
            <bgColor indexed="65"/>
          </patternFill>
        </fill>
      </dxf>
    </rfmt>
    <rfmt sheetId="1" sqref="CK258" start="0" length="0">
      <dxf>
        <fill>
          <patternFill patternType="none">
            <bgColor indexed="65"/>
          </patternFill>
        </fill>
      </dxf>
    </rfmt>
    <rfmt sheetId="1" sqref="CL258" start="0" length="0">
      <dxf>
        <fill>
          <patternFill patternType="none">
            <bgColor indexed="65"/>
          </patternFill>
        </fill>
      </dxf>
    </rfmt>
    <rfmt sheetId="1" sqref="CM258" start="0" length="0">
      <dxf>
        <fill>
          <patternFill patternType="none">
            <bgColor indexed="65"/>
          </patternFill>
        </fill>
      </dxf>
    </rfmt>
    <rfmt sheetId="1" sqref="CN258" start="0" length="0">
      <dxf>
        <fill>
          <patternFill patternType="none">
            <bgColor indexed="65"/>
          </patternFill>
        </fill>
      </dxf>
    </rfmt>
    <rfmt sheetId="1" sqref="CO258" start="0" length="0">
      <dxf>
        <fill>
          <patternFill patternType="none">
            <bgColor indexed="65"/>
          </patternFill>
        </fill>
      </dxf>
    </rfmt>
    <rfmt sheetId="1" sqref="CP258" start="0" length="0">
      <dxf>
        <fill>
          <patternFill patternType="none">
            <bgColor indexed="65"/>
          </patternFill>
        </fill>
      </dxf>
    </rfmt>
    <rfmt sheetId="1" sqref="CQ258" start="0" length="0">
      <dxf>
        <fill>
          <patternFill patternType="none">
            <bgColor indexed="65"/>
          </patternFill>
        </fill>
      </dxf>
    </rfmt>
  </rrc>
  <rrc rId="6130" sId="1" ref="A258:XFD258" action="deleteRow">
    <rfmt sheetId="1" xfDxf="1" sqref="A258:XFD258" start="0" length="0">
      <dxf>
        <font>
          <sz val="11"/>
        </font>
        <fill>
          <patternFill patternType="solid">
            <bgColor rgb="FFFFFF00"/>
          </patternFill>
        </fill>
      </dxf>
    </rfmt>
    <rcc rId="0" sId="1" dxf="1">
      <nc r="A258">
        <v>301200</v>
      </nc>
      <ndxf>
        <font>
          <sz val="12"/>
          <name val="Times New Roman"/>
          <scheme val="none"/>
        </font>
        <fill>
          <patternFill patternType="none">
            <bgColor indexed="6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8" t="inlineStr">
        <is>
          <t xml:space="preserve">Погашено позик </t>
        </is>
      </nc>
      <ndxf>
        <font>
          <sz val="12"/>
          <name val="Times New Roman"/>
          <scheme val="none"/>
        </font>
        <fill>
          <patternFill patternType="none">
            <bgColor indexed="6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258">
        <v>-4530530</v>
      </nc>
      <ndxf>
        <font>
          <sz val="12"/>
          <name val="Times New Roman"/>
          <scheme val="none"/>
        </font>
        <numFmt numFmtId="4" formatCode="#,##0.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58" start="0" length="0">
      <dxf>
        <font>
          <sz val="12"/>
          <name val="Times New Roman"/>
          <scheme val="none"/>
        </font>
        <numFmt numFmtId="4" formatCode="#,##0.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58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F258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top" readingOrder="0"/>
      </dxf>
    </rfmt>
    <rfmt sheetId="1" sqref="G25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H25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I25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J258" start="0" length="0">
      <dxf>
        <font>
          <sz val="1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top" readingOrder="0"/>
      </dxf>
    </rfmt>
    <rfmt sheetId="1" sqref="K258" start="0" length="0">
      <dxf>
        <fill>
          <patternFill patternType="none">
            <bgColor indexed="65"/>
          </patternFill>
        </fill>
      </dxf>
    </rfmt>
    <rfmt sheetId="1" sqref="L258" start="0" length="0">
      <dxf>
        <fill>
          <patternFill patternType="none">
            <bgColor indexed="65"/>
          </patternFill>
        </fill>
      </dxf>
    </rfmt>
    <rfmt sheetId="1" sqref="M258" start="0" length="0">
      <dxf>
        <fill>
          <patternFill patternType="none">
            <bgColor indexed="65"/>
          </patternFill>
        </fill>
      </dxf>
    </rfmt>
    <rfmt sheetId="1" sqref="N258" start="0" length="0">
      <dxf>
        <fill>
          <patternFill patternType="none">
            <bgColor indexed="65"/>
          </patternFill>
        </fill>
      </dxf>
    </rfmt>
    <rfmt sheetId="1" sqref="O258" start="0" length="0">
      <dxf>
        <fill>
          <patternFill patternType="none">
            <bgColor indexed="65"/>
          </patternFill>
        </fill>
      </dxf>
    </rfmt>
    <rfmt sheetId="1" sqref="P258" start="0" length="0">
      <dxf>
        <fill>
          <patternFill patternType="none">
            <bgColor indexed="65"/>
          </patternFill>
        </fill>
      </dxf>
    </rfmt>
    <rfmt sheetId="1" sqref="Q258" start="0" length="0">
      <dxf>
        <fill>
          <patternFill patternType="none">
            <bgColor indexed="65"/>
          </patternFill>
        </fill>
      </dxf>
    </rfmt>
    <rfmt sheetId="1" sqref="R258" start="0" length="0">
      <dxf>
        <fill>
          <patternFill patternType="none">
            <bgColor indexed="65"/>
          </patternFill>
        </fill>
      </dxf>
    </rfmt>
    <rfmt sheetId="1" sqref="S258" start="0" length="0">
      <dxf>
        <fill>
          <patternFill patternType="none">
            <bgColor indexed="65"/>
          </patternFill>
        </fill>
      </dxf>
    </rfmt>
    <rfmt sheetId="1" sqref="T258" start="0" length="0">
      <dxf>
        <fill>
          <patternFill patternType="none">
            <bgColor indexed="65"/>
          </patternFill>
        </fill>
      </dxf>
    </rfmt>
    <rfmt sheetId="1" sqref="U258" start="0" length="0">
      <dxf>
        <fill>
          <patternFill patternType="none">
            <bgColor indexed="65"/>
          </patternFill>
        </fill>
      </dxf>
    </rfmt>
    <rfmt sheetId="1" sqref="V258" start="0" length="0">
      <dxf>
        <fill>
          <patternFill patternType="none">
            <bgColor indexed="65"/>
          </patternFill>
        </fill>
      </dxf>
    </rfmt>
    <rfmt sheetId="1" sqref="W258" start="0" length="0">
      <dxf>
        <fill>
          <patternFill patternType="none">
            <bgColor indexed="65"/>
          </patternFill>
        </fill>
      </dxf>
    </rfmt>
    <rfmt sheetId="1" sqref="X258" start="0" length="0">
      <dxf>
        <fill>
          <patternFill patternType="none">
            <bgColor indexed="65"/>
          </patternFill>
        </fill>
      </dxf>
    </rfmt>
    <rfmt sheetId="1" sqref="Y258" start="0" length="0">
      <dxf>
        <fill>
          <patternFill patternType="none">
            <bgColor indexed="65"/>
          </patternFill>
        </fill>
      </dxf>
    </rfmt>
    <rfmt sheetId="1" sqref="Z258" start="0" length="0">
      <dxf>
        <fill>
          <patternFill patternType="none">
            <bgColor indexed="65"/>
          </patternFill>
        </fill>
      </dxf>
    </rfmt>
    <rfmt sheetId="1" sqref="AA258" start="0" length="0">
      <dxf>
        <fill>
          <patternFill patternType="none">
            <bgColor indexed="65"/>
          </patternFill>
        </fill>
      </dxf>
    </rfmt>
    <rfmt sheetId="1" sqref="AB258" start="0" length="0">
      <dxf>
        <fill>
          <patternFill patternType="none">
            <bgColor indexed="65"/>
          </patternFill>
        </fill>
      </dxf>
    </rfmt>
    <rfmt sheetId="1" sqref="AC258" start="0" length="0">
      <dxf>
        <fill>
          <patternFill patternType="none">
            <bgColor indexed="65"/>
          </patternFill>
        </fill>
      </dxf>
    </rfmt>
    <rfmt sheetId="1" sqref="AD258" start="0" length="0">
      <dxf>
        <fill>
          <patternFill patternType="none">
            <bgColor indexed="65"/>
          </patternFill>
        </fill>
      </dxf>
    </rfmt>
    <rfmt sheetId="1" sqref="AE258" start="0" length="0">
      <dxf>
        <fill>
          <patternFill patternType="none">
            <bgColor indexed="65"/>
          </patternFill>
        </fill>
      </dxf>
    </rfmt>
    <rfmt sheetId="1" sqref="AF258" start="0" length="0">
      <dxf>
        <fill>
          <patternFill patternType="none">
            <bgColor indexed="65"/>
          </patternFill>
        </fill>
      </dxf>
    </rfmt>
    <rfmt sheetId="1" sqref="AG258" start="0" length="0">
      <dxf>
        <fill>
          <patternFill patternType="none">
            <bgColor indexed="65"/>
          </patternFill>
        </fill>
      </dxf>
    </rfmt>
    <rfmt sheetId="1" sqref="AH258" start="0" length="0">
      <dxf>
        <fill>
          <patternFill patternType="none">
            <bgColor indexed="65"/>
          </patternFill>
        </fill>
      </dxf>
    </rfmt>
    <rfmt sheetId="1" sqref="AI258" start="0" length="0">
      <dxf>
        <fill>
          <patternFill patternType="none">
            <bgColor indexed="65"/>
          </patternFill>
        </fill>
      </dxf>
    </rfmt>
    <rfmt sheetId="1" sqref="AJ258" start="0" length="0">
      <dxf>
        <fill>
          <patternFill patternType="none">
            <bgColor indexed="65"/>
          </patternFill>
        </fill>
      </dxf>
    </rfmt>
    <rfmt sheetId="1" sqref="AK258" start="0" length="0">
      <dxf>
        <fill>
          <patternFill patternType="none">
            <bgColor indexed="65"/>
          </patternFill>
        </fill>
      </dxf>
    </rfmt>
    <rfmt sheetId="1" sqref="AL258" start="0" length="0">
      <dxf>
        <fill>
          <patternFill patternType="none">
            <bgColor indexed="65"/>
          </patternFill>
        </fill>
      </dxf>
    </rfmt>
    <rfmt sheetId="1" sqref="AM258" start="0" length="0">
      <dxf>
        <fill>
          <patternFill patternType="none">
            <bgColor indexed="65"/>
          </patternFill>
        </fill>
      </dxf>
    </rfmt>
    <rfmt sheetId="1" sqref="AN258" start="0" length="0">
      <dxf>
        <fill>
          <patternFill patternType="none">
            <bgColor indexed="65"/>
          </patternFill>
        </fill>
      </dxf>
    </rfmt>
    <rfmt sheetId="1" sqref="AO258" start="0" length="0">
      <dxf>
        <fill>
          <patternFill patternType="none">
            <bgColor indexed="65"/>
          </patternFill>
        </fill>
      </dxf>
    </rfmt>
    <rfmt sheetId="1" sqref="AP258" start="0" length="0">
      <dxf>
        <fill>
          <patternFill patternType="none">
            <bgColor indexed="65"/>
          </patternFill>
        </fill>
      </dxf>
    </rfmt>
    <rfmt sheetId="1" sqref="AQ258" start="0" length="0">
      <dxf>
        <fill>
          <patternFill patternType="none">
            <bgColor indexed="65"/>
          </patternFill>
        </fill>
      </dxf>
    </rfmt>
    <rfmt sheetId="1" sqref="AR258" start="0" length="0">
      <dxf>
        <fill>
          <patternFill patternType="none">
            <bgColor indexed="65"/>
          </patternFill>
        </fill>
      </dxf>
    </rfmt>
    <rfmt sheetId="1" sqref="AS258" start="0" length="0">
      <dxf>
        <fill>
          <patternFill patternType="none">
            <bgColor indexed="65"/>
          </patternFill>
        </fill>
      </dxf>
    </rfmt>
    <rfmt sheetId="1" sqref="AT258" start="0" length="0">
      <dxf>
        <fill>
          <patternFill patternType="none">
            <bgColor indexed="65"/>
          </patternFill>
        </fill>
      </dxf>
    </rfmt>
    <rfmt sheetId="1" sqref="AU258" start="0" length="0">
      <dxf>
        <fill>
          <patternFill patternType="none">
            <bgColor indexed="65"/>
          </patternFill>
        </fill>
      </dxf>
    </rfmt>
    <rfmt sheetId="1" sqref="AV258" start="0" length="0">
      <dxf>
        <fill>
          <patternFill patternType="none">
            <bgColor indexed="65"/>
          </patternFill>
        </fill>
      </dxf>
    </rfmt>
    <rfmt sheetId="1" sqref="AW258" start="0" length="0">
      <dxf>
        <fill>
          <patternFill patternType="none">
            <bgColor indexed="65"/>
          </patternFill>
        </fill>
      </dxf>
    </rfmt>
    <rfmt sheetId="1" sqref="AX258" start="0" length="0">
      <dxf>
        <fill>
          <patternFill patternType="none">
            <bgColor indexed="65"/>
          </patternFill>
        </fill>
      </dxf>
    </rfmt>
    <rfmt sheetId="1" sqref="AY258" start="0" length="0">
      <dxf>
        <fill>
          <patternFill patternType="none">
            <bgColor indexed="65"/>
          </patternFill>
        </fill>
      </dxf>
    </rfmt>
    <rfmt sheetId="1" sqref="AZ258" start="0" length="0">
      <dxf>
        <fill>
          <patternFill patternType="none">
            <bgColor indexed="65"/>
          </patternFill>
        </fill>
      </dxf>
    </rfmt>
    <rfmt sheetId="1" sqref="BA258" start="0" length="0">
      <dxf>
        <fill>
          <patternFill patternType="none">
            <bgColor indexed="65"/>
          </patternFill>
        </fill>
      </dxf>
    </rfmt>
    <rfmt sheetId="1" sqref="BB258" start="0" length="0">
      <dxf>
        <fill>
          <patternFill patternType="none">
            <bgColor indexed="65"/>
          </patternFill>
        </fill>
      </dxf>
    </rfmt>
    <rfmt sheetId="1" sqref="BC258" start="0" length="0">
      <dxf>
        <fill>
          <patternFill patternType="none">
            <bgColor indexed="65"/>
          </patternFill>
        </fill>
      </dxf>
    </rfmt>
    <rfmt sheetId="1" sqref="BD258" start="0" length="0">
      <dxf>
        <fill>
          <patternFill patternType="none">
            <bgColor indexed="65"/>
          </patternFill>
        </fill>
      </dxf>
    </rfmt>
    <rfmt sheetId="1" sqref="BE258" start="0" length="0">
      <dxf>
        <fill>
          <patternFill patternType="none">
            <bgColor indexed="65"/>
          </patternFill>
        </fill>
      </dxf>
    </rfmt>
    <rfmt sheetId="1" sqref="BF258" start="0" length="0">
      <dxf>
        <fill>
          <patternFill patternType="none">
            <bgColor indexed="65"/>
          </patternFill>
        </fill>
      </dxf>
    </rfmt>
    <rfmt sheetId="1" sqref="BG258" start="0" length="0">
      <dxf>
        <fill>
          <patternFill patternType="none">
            <bgColor indexed="65"/>
          </patternFill>
        </fill>
      </dxf>
    </rfmt>
    <rfmt sheetId="1" sqref="BH258" start="0" length="0">
      <dxf>
        <fill>
          <patternFill patternType="none">
            <bgColor indexed="65"/>
          </patternFill>
        </fill>
      </dxf>
    </rfmt>
    <rfmt sheetId="1" sqref="BI258" start="0" length="0">
      <dxf>
        <fill>
          <patternFill patternType="none">
            <bgColor indexed="65"/>
          </patternFill>
        </fill>
      </dxf>
    </rfmt>
    <rfmt sheetId="1" sqref="BJ258" start="0" length="0">
      <dxf>
        <fill>
          <patternFill patternType="none">
            <bgColor indexed="65"/>
          </patternFill>
        </fill>
      </dxf>
    </rfmt>
    <rfmt sheetId="1" sqref="BK258" start="0" length="0">
      <dxf>
        <fill>
          <patternFill patternType="none">
            <bgColor indexed="65"/>
          </patternFill>
        </fill>
      </dxf>
    </rfmt>
    <rfmt sheetId="1" sqref="BL258" start="0" length="0">
      <dxf>
        <fill>
          <patternFill patternType="none">
            <bgColor indexed="65"/>
          </patternFill>
        </fill>
      </dxf>
    </rfmt>
    <rfmt sheetId="1" sqref="BM258" start="0" length="0">
      <dxf>
        <fill>
          <patternFill patternType="none">
            <bgColor indexed="65"/>
          </patternFill>
        </fill>
      </dxf>
    </rfmt>
    <rfmt sheetId="1" sqref="BN258" start="0" length="0">
      <dxf>
        <fill>
          <patternFill patternType="none">
            <bgColor indexed="65"/>
          </patternFill>
        </fill>
      </dxf>
    </rfmt>
    <rfmt sheetId="1" sqref="BO258" start="0" length="0">
      <dxf>
        <fill>
          <patternFill patternType="none">
            <bgColor indexed="65"/>
          </patternFill>
        </fill>
      </dxf>
    </rfmt>
    <rfmt sheetId="1" sqref="BP258" start="0" length="0">
      <dxf>
        <fill>
          <patternFill patternType="none">
            <bgColor indexed="65"/>
          </patternFill>
        </fill>
      </dxf>
    </rfmt>
    <rfmt sheetId="1" sqref="BQ258" start="0" length="0">
      <dxf>
        <fill>
          <patternFill patternType="none">
            <bgColor indexed="65"/>
          </patternFill>
        </fill>
      </dxf>
    </rfmt>
    <rfmt sheetId="1" sqref="BR258" start="0" length="0">
      <dxf>
        <fill>
          <patternFill patternType="none">
            <bgColor indexed="65"/>
          </patternFill>
        </fill>
      </dxf>
    </rfmt>
    <rfmt sheetId="1" sqref="BS258" start="0" length="0">
      <dxf>
        <fill>
          <patternFill patternType="none">
            <bgColor indexed="65"/>
          </patternFill>
        </fill>
      </dxf>
    </rfmt>
    <rfmt sheetId="1" sqref="BT258" start="0" length="0">
      <dxf>
        <fill>
          <patternFill patternType="none">
            <bgColor indexed="65"/>
          </patternFill>
        </fill>
      </dxf>
    </rfmt>
    <rfmt sheetId="1" sqref="BU258" start="0" length="0">
      <dxf>
        <fill>
          <patternFill patternType="none">
            <bgColor indexed="65"/>
          </patternFill>
        </fill>
      </dxf>
    </rfmt>
    <rfmt sheetId="1" sqref="BV258" start="0" length="0">
      <dxf>
        <fill>
          <patternFill patternType="none">
            <bgColor indexed="65"/>
          </patternFill>
        </fill>
      </dxf>
    </rfmt>
    <rfmt sheetId="1" sqref="BW258" start="0" length="0">
      <dxf>
        <fill>
          <patternFill patternType="none">
            <bgColor indexed="65"/>
          </patternFill>
        </fill>
      </dxf>
    </rfmt>
    <rfmt sheetId="1" sqref="BX258" start="0" length="0">
      <dxf>
        <fill>
          <patternFill patternType="none">
            <bgColor indexed="65"/>
          </patternFill>
        </fill>
      </dxf>
    </rfmt>
    <rfmt sheetId="1" sqref="BY258" start="0" length="0">
      <dxf>
        <fill>
          <patternFill patternType="none">
            <bgColor indexed="65"/>
          </patternFill>
        </fill>
      </dxf>
    </rfmt>
    <rfmt sheetId="1" sqref="BZ258" start="0" length="0">
      <dxf>
        <fill>
          <patternFill patternType="none">
            <bgColor indexed="65"/>
          </patternFill>
        </fill>
      </dxf>
    </rfmt>
    <rfmt sheetId="1" sqref="CA258" start="0" length="0">
      <dxf>
        <fill>
          <patternFill patternType="none">
            <bgColor indexed="65"/>
          </patternFill>
        </fill>
      </dxf>
    </rfmt>
    <rfmt sheetId="1" sqref="CB258" start="0" length="0">
      <dxf>
        <fill>
          <patternFill patternType="none">
            <bgColor indexed="65"/>
          </patternFill>
        </fill>
      </dxf>
    </rfmt>
    <rfmt sheetId="1" sqref="CC258" start="0" length="0">
      <dxf>
        <fill>
          <patternFill patternType="none">
            <bgColor indexed="65"/>
          </patternFill>
        </fill>
      </dxf>
    </rfmt>
    <rfmt sheetId="1" sqref="CD258" start="0" length="0">
      <dxf>
        <fill>
          <patternFill patternType="none">
            <bgColor indexed="65"/>
          </patternFill>
        </fill>
      </dxf>
    </rfmt>
    <rfmt sheetId="1" sqref="CE258" start="0" length="0">
      <dxf>
        <fill>
          <patternFill patternType="none">
            <bgColor indexed="65"/>
          </patternFill>
        </fill>
      </dxf>
    </rfmt>
    <rfmt sheetId="1" sqref="CF258" start="0" length="0">
      <dxf>
        <fill>
          <patternFill patternType="none">
            <bgColor indexed="65"/>
          </patternFill>
        </fill>
      </dxf>
    </rfmt>
    <rfmt sheetId="1" sqref="CG258" start="0" length="0">
      <dxf>
        <fill>
          <patternFill patternType="none">
            <bgColor indexed="65"/>
          </patternFill>
        </fill>
      </dxf>
    </rfmt>
    <rfmt sheetId="1" sqref="CH258" start="0" length="0">
      <dxf>
        <fill>
          <patternFill patternType="none">
            <bgColor indexed="65"/>
          </patternFill>
        </fill>
      </dxf>
    </rfmt>
    <rfmt sheetId="1" sqref="CI258" start="0" length="0">
      <dxf>
        <fill>
          <patternFill patternType="none">
            <bgColor indexed="65"/>
          </patternFill>
        </fill>
      </dxf>
    </rfmt>
    <rfmt sheetId="1" sqref="CJ258" start="0" length="0">
      <dxf>
        <fill>
          <patternFill patternType="none">
            <bgColor indexed="65"/>
          </patternFill>
        </fill>
      </dxf>
    </rfmt>
    <rfmt sheetId="1" sqref="CK258" start="0" length="0">
      <dxf>
        <fill>
          <patternFill patternType="none">
            <bgColor indexed="65"/>
          </patternFill>
        </fill>
      </dxf>
    </rfmt>
    <rfmt sheetId="1" sqref="CL258" start="0" length="0">
      <dxf>
        <fill>
          <patternFill patternType="none">
            <bgColor indexed="65"/>
          </patternFill>
        </fill>
      </dxf>
    </rfmt>
    <rfmt sheetId="1" sqref="CM258" start="0" length="0">
      <dxf>
        <fill>
          <patternFill patternType="none">
            <bgColor indexed="65"/>
          </patternFill>
        </fill>
      </dxf>
    </rfmt>
    <rfmt sheetId="1" sqref="CN258" start="0" length="0">
      <dxf>
        <fill>
          <patternFill patternType="none">
            <bgColor indexed="65"/>
          </patternFill>
        </fill>
      </dxf>
    </rfmt>
    <rfmt sheetId="1" sqref="CO258" start="0" length="0">
      <dxf>
        <fill>
          <patternFill patternType="none">
            <bgColor indexed="65"/>
          </patternFill>
        </fill>
      </dxf>
    </rfmt>
    <rfmt sheetId="1" sqref="CP258" start="0" length="0">
      <dxf>
        <fill>
          <patternFill patternType="none">
            <bgColor indexed="65"/>
          </patternFill>
        </fill>
      </dxf>
    </rfmt>
    <rfmt sheetId="1" sqref="CQ258" start="0" length="0">
      <dxf>
        <fill>
          <patternFill patternType="none">
            <bgColor indexed="65"/>
          </patternFill>
        </fill>
      </dxf>
    </rfmt>
  </rrc>
  <rrc rId="6131" sId="1" ref="A243:XFD243" action="deleteRow">
    <undo index="0" exp="area" dr="H243:H247" r="H242" sId="1"/>
    <undo index="0" exp="area" dr="G243:G247" r="G242" sId="1"/>
    <undo index="0" exp="area" dr="D243:D246" r="D242" sId="1"/>
    <undo index="0" exp="area" dr="C243:C246" r="C242" sId="1"/>
    <undo index="0" exp="area" ref3D="1" dr="$A$2:$J$243" dn="Z_95A7493F_2B11_406A_BB91_458FD9DC3BAE_.wvu.PrintArea" sId="1"/>
    <undo index="0" exp="area" ref3D="1" dr="$A$2:$J$243" dn="Z_8FB1E024_9866_4CAD_B900_0CCFEA27B234_.wvu.PrintArea" sId="1"/>
    <undo index="0" exp="area" ref3D="1" dr="$A$2:$J$243" dn="Z_5EEB5DC5_097B_47D6_81BA_F19E1000B57E_.wvu.PrintArea" sId="1"/>
    <undo index="0" exp="area" ref3D="1" dr="$A$2:$J$243" dn="Z_452C56A1_7A56_4ADE_A5CF_E260228787E3_.wvu.PrintArea" sId="1"/>
    <undo index="0" exp="area" ref3D="1" dr="$A$2:$J$243" dn="Z_3B5575E9_696E_4E1F_8BBE_8483CF318052_.wvu.PrintArea" sId="1"/>
    <undo index="0" exp="area" ref3D="1" dr="$A$2:$J$243" dn="Z_221AFC77_C97B_4D44_8163_7AA758A08BF9_.wvu.PrintArea" sId="1"/>
    <rfmt sheetId="1" xfDxf="1" sqref="A243:XFD243" start="0" length="0">
      <dxf>
        <font>
          <sz val="11"/>
        </font>
        <fill>
          <patternFill patternType="solid">
            <bgColor rgb="FFFFFF00"/>
          </patternFill>
        </fill>
      </dxf>
    </rfmt>
    <rcc rId="0" sId="1" dxf="1">
      <nc r="A243">
        <v>203400</v>
      </nc>
      <ndxf>
        <font>
          <sz val="14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3" t="inlineStr">
        <is>
          <t>Фінансування за рахунок коштів єдиного казначейського рахунку</t>
        </is>
      </nc>
      <ndxf>
        <font>
          <sz val="14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43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43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43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43" start="0" length="0">
      <dxf>
        <font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43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3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43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3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43" start="0" length="0">
      <dxf>
        <fill>
          <patternFill patternType="none">
            <bgColor indexed="65"/>
          </patternFill>
        </fill>
      </dxf>
    </rfmt>
    <rfmt sheetId="1" sqref="L243" start="0" length="0">
      <dxf>
        <fill>
          <patternFill patternType="none">
            <bgColor indexed="65"/>
          </patternFill>
        </fill>
      </dxf>
    </rfmt>
    <rfmt sheetId="1" sqref="M243" start="0" length="0">
      <dxf>
        <fill>
          <patternFill patternType="none">
            <bgColor indexed="65"/>
          </patternFill>
        </fill>
      </dxf>
    </rfmt>
    <rfmt sheetId="1" sqref="N243" start="0" length="0">
      <dxf>
        <fill>
          <patternFill patternType="none">
            <bgColor indexed="65"/>
          </patternFill>
        </fill>
      </dxf>
    </rfmt>
    <rfmt sheetId="1" sqref="O243" start="0" length="0">
      <dxf>
        <fill>
          <patternFill patternType="none">
            <bgColor indexed="65"/>
          </patternFill>
        </fill>
      </dxf>
    </rfmt>
    <rfmt sheetId="1" sqref="P243" start="0" length="0">
      <dxf>
        <fill>
          <patternFill patternType="none">
            <bgColor indexed="65"/>
          </patternFill>
        </fill>
      </dxf>
    </rfmt>
    <rfmt sheetId="1" sqref="Q243" start="0" length="0">
      <dxf>
        <fill>
          <patternFill patternType="none">
            <bgColor indexed="65"/>
          </patternFill>
        </fill>
      </dxf>
    </rfmt>
    <rfmt sheetId="1" sqref="R243" start="0" length="0">
      <dxf>
        <fill>
          <patternFill patternType="none">
            <bgColor indexed="65"/>
          </patternFill>
        </fill>
      </dxf>
    </rfmt>
    <rfmt sheetId="1" sqref="S243" start="0" length="0">
      <dxf>
        <fill>
          <patternFill patternType="none">
            <bgColor indexed="65"/>
          </patternFill>
        </fill>
      </dxf>
    </rfmt>
    <rfmt sheetId="1" sqref="T243" start="0" length="0">
      <dxf>
        <fill>
          <patternFill patternType="none">
            <bgColor indexed="65"/>
          </patternFill>
        </fill>
      </dxf>
    </rfmt>
    <rfmt sheetId="1" sqref="U243" start="0" length="0">
      <dxf>
        <fill>
          <patternFill patternType="none">
            <bgColor indexed="65"/>
          </patternFill>
        </fill>
      </dxf>
    </rfmt>
    <rfmt sheetId="1" sqref="V243" start="0" length="0">
      <dxf>
        <fill>
          <patternFill patternType="none">
            <bgColor indexed="65"/>
          </patternFill>
        </fill>
      </dxf>
    </rfmt>
    <rfmt sheetId="1" sqref="W243" start="0" length="0">
      <dxf>
        <fill>
          <patternFill patternType="none">
            <bgColor indexed="65"/>
          </patternFill>
        </fill>
      </dxf>
    </rfmt>
    <rfmt sheetId="1" sqref="X243" start="0" length="0">
      <dxf>
        <fill>
          <patternFill patternType="none">
            <bgColor indexed="65"/>
          </patternFill>
        </fill>
      </dxf>
    </rfmt>
    <rfmt sheetId="1" sqref="Y243" start="0" length="0">
      <dxf>
        <fill>
          <patternFill patternType="none">
            <bgColor indexed="65"/>
          </patternFill>
        </fill>
      </dxf>
    </rfmt>
    <rfmt sheetId="1" sqref="Z243" start="0" length="0">
      <dxf>
        <fill>
          <patternFill patternType="none">
            <bgColor indexed="65"/>
          </patternFill>
        </fill>
      </dxf>
    </rfmt>
    <rfmt sheetId="1" sqref="AA243" start="0" length="0">
      <dxf>
        <fill>
          <patternFill patternType="none">
            <bgColor indexed="65"/>
          </patternFill>
        </fill>
      </dxf>
    </rfmt>
    <rfmt sheetId="1" sqref="AB243" start="0" length="0">
      <dxf>
        <fill>
          <patternFill patternType="none">
            <bgColor indexed="65"/>
          </patternFill>
        </fill>
      </dxf>
    </rfmt>
    <rfmt sheetId="1" sqref="AC243" start="0" length="0">
      <dxf>
        <fill>
          <patternFill patternType="none">
            <bgColor indexed="65"/>
          </patternFill>
        </fill>
      </dxf>
    </rfmt>
    <rfmt sheetId="1" sqref="AD243" start="0" length="0">
      <dxf>
        <fill>
          <patternFill patternType="none">
            <bgColor indexed="65"/>
          </patternFill>
        </fill>
      </dxf>
    </rfmt>
    <rfmt sheetId="1" sqref="AE243" start="0" length="0">
      <dxf>
        <fill>
          <patternFill patternType="none">
            <bgColor indexed="65"/>
          </patternFill>
        </fill>
      </dxf>
    </rfmt>
    <rfmt sheetId="1" sqref="AF243" start="0" length="0">
      <dxf>
        <fill>
          <patternFill patternType="none">
            <bgColor indexed="65"/>
          </patternFill>
        </fill>
      </dxf>
    </rfmt>
    <rfmt sheetId="1" sqref="AG243" start="0" length="0">
      <dxf>
        <fill>
          <patternFill patternType="none">
            <bgColor indexed="65"/>
          </patternFill>
        </fill>
      </dxf>
    </rfmt>
    <rfmt sheetId="1" sqref="AH243" start="0" length="0">
      <dxf>
        <fill>
          <patternFill patternType="none">
            <bgColor indexed="65"/>
          </patternFill>
        </fill>
      </dxf>
    </rfmt>
    <rfmt sheetId="1" sqref="AI243" start="0" length="0">
      <dxf>
        <fill>
          <patternFill patternType="none">
            <bgColor indexed="65"/>
          </patternFill>
        </fill>
      </dxf>
    </rfmt>
    <rfmt sheetId="1" sqref="AJ243" start="0" length="0">
      <dxf>
        <fill>
          <patternFill patternType="none">
            <bgColor indexed="65"/>
          </patternFill>
        </fill>
      </dxf>
    </rfmt>
    <rfmt sheetId="1" sqref="AK243" start="0" length="0">
      <dxf>
        <fill>
          <patternFill patternType="none">
            <bgColor indexed="65"/>
          </patternFill>
        </fill>
      </dxf>
    </rfmt>
    <rfmt sheetId="1" sqref="AL243" start="0" length="0">
      <dxf>
        <fill>
          <patternFill patternType="none">
            <bgColor indexed="65"/>
          </patternFill>
        </fill>
      </dxf>
    </rfmt>
    <rfmt sheetId="1" sqref="AM243" start="0" length="0">
      <dxf>
        <fill>
          <patternFill patternType="none">
            <bgColor indexed="65"/>
          </patternFill>
        </fill>
      </dxf>
    </rfmt>
    <rfmt sheetId="1" sqref="AN243" start="0" length="0">
      <dxf>
        <fill>
          <patternFill patternType="none">
            <bgColor indexed="65"/>
          </patternFill>
        </fill>
      </dxf>
    </rfmt>
    <rfmt sheetId="1" sqref="AO243" start="0" length="0">
      <dxf>
        <fill>
          <patternFill patternType="none">
            <bgColor indexed="65"/>
          </patternFill>
        </fill>
      </dxf>
    </rfmt>
    <rfmt sheetId="1" sqref="AP243" start="0" length="0">
      <dxf>
        <fill>
          <patternFill patternType="none">
            <bgColor indexed="65"/>
          </patternFill>
        </fill>
      </dxf>
    </rfmt>
    <rfmt sheetId="1" sqref="AQ243" start="0" length="0">
      <dxf>
        <fill>
          <patternFill patternType="none">
            <bgColor indexed="65"/>
          </patternFill>
        </fill>
      </dxf>
    </rfmt>
    <rfmt sheetId="1" sqref="AR243" start="0" length="0">
      <dxf>
        <fill>
          <patternFill patternType="none">
            <bgColor indexed="65"/>
          </patternFill>
        </fill>
      </dxf>
    </rfmt>
    <rfmt sheetId="1" sqref="AS243" start="0" length="0">
      <dxf>
        <fill>
          <patternFill patternType="none">
            <bgColor indexed="65"/>
          </patternFill>
        </fill>
      </dxf>
    </rfmt>
    <rfmt sheetId="1" sqref="AT243" start="0" length="0">
      <dxf>
        <fill>
          <patternFill patternType="none">
            <bgColor indexed="65"/>
          </patternFill>
        </fill>
      </dxf>
    </rfmt>
    <rfmt sheetId="1" sqref="AU243" start="0" length="0">
      <dxf>
        <fill>
          <patternFill patternType="none">
            <bgColor indexed="65"/>
          </patternFill>
        </fill>
      </dxf>
    </rfmt>
    <rfmt sheetId="1" sqref="AV243" start="0" length="0">
      <dxf>
        <fill>
          <patternFill patternType="none">
            <bgColor indexed="65"/>
          </patternFill>
        </fill>
      </dxf>
    </rfmt>
    <rfmt sheetId="1" sqref="AW243" start="0" length="0">
      <dxf>
        <fill>
          <patternFill patternType="none">
            <bgColor indexed="65"/>
          </patternFill>
        </fill>
      </dxf>
    </rfmt>
    <rfmt sheetId="1" sqref="AX243" start="0" length="0">
      <dxf>
        <fill>
          <patternFill patternType="none">
            <bgColor indexed="65"/>
          </patternFill>
        </fill>
      </dxf>
    </rfmt>
    <rfmt sheetId="1" sqref="AY243" start="0" length="0">
      <dxf>
        <fill>
          <patternFill patternType="none">
            <bgColor indexed="65"/>
          </patternFill>
        </fill>
      </dxf>
    </rfmt>
    <rfmt sheetId="1" sqref="AZ243" start="0" length="0">
      <dxf>
        <fill>
          <patternFill patternType="none">
            <bgColor indexed="65"/>
          </patternFill>
        </fill>
      </dxf>
    </rfmt>
    <rfmt sheetId="1" sqref="BA243" start="0" length="0">
      <dxf>
        <fill>
          <patternFill patternType="none">
            <bgColor indexed="65"/>
          </patternFill>
        </fill>
      </dxf>
    </rfmt>
    <rfmt sheetId="1" sqref="BB243" start="0" length="0">
      <dxf>
        <fill>
          <patternFill patternType="none">
            <bgColor indexed="65"/>
          </patternFill>
        </fill>
      </dxf>
    </rfmt>
    <rfmt sheetId="1" sqref="BC243" start="0" length="0">
      <dxf>
        <fill>
          <patternFill patternType="none">
            <bgColor indexed="65"/>
          </patternFill>
        </fill>
      </dxf>
    </rfmt>
    <rfmt sheetId="1" sqref="BD243" start="0" length="0">
      <dxf>
        <fill>
          <patternFill patternType="none">
            <bgColor indexed="65"/>
          </patternFill>
        </fill>
      </dxf>
    </rfmt>
    <rfmt sheetId="1" sqref="BE243" start="0" length="0">
      <dxf>
        <fill>
          <patternFill patternType="none">
            <bgColor indexed="65"/>
          </patternFill>
        </fill>
      </dxf>
    </rfmt>
    <rfmt sheetId="1" sqref="BF243" start="0" length="0">
      <dxf>
        <fill>
          <patternFill patternType="none">
            <bgColor indexed="65"/>
          </patternFill>
        </fill>
      </dxf>
    </rfmt>
    <rfmt sheetId="1" sqref="BG243" start="0" length="0">
      <dxf>
        <fill>
          <patternFill patternType="none">
            <bgColor indexed="65"/>
          </patternFill>
        </fill>
      </dxf>
    </rfmt>
    <rfmt sheetId="1" sqref="BH243" start="0" length="0">
      <dxf>
        <fill>
          <patternFill patternType="none">
            <bgColor indexed="65"/>
          </patternFill>
        </fill>
      </dxf>
    </rfmt>
    <rfmt sheetId="1" sqref="BI243" start="0" length="0">
      <dxf>
        <fill>
          <patternFill patternType="none">
            <bgColor indexed="65"/>
          </patternFill>
        </fill>
      </dxf>
    </rfmt>
    <rfmt sheetId="1" sqref="BJ243" start="0" length="0">
      <dxf>
        <fill>
          <patternFill patternType="none">
            <bgColor indexed="65"/>
          </patternFill>
        </fill>
      </dxf>
    </rfmt>
    <rfmt sheetId="1" sqref="BK243" start="0" length="0">
      <dxf>
        <fill>
          <patternFill patternType="none">
            <bgColor indexed="65"/>
          </patternFill>
        </fill>
      </dxf>
    </rfmt>
    <rfmt sheetId="1" sqref="BL243" start="0" length="0">
      <dxf>
        <fill>
          <patternFill patternType="none">
            <bgColor indexed="65"/>
          </patternFill>
        </fill>
      </dxf>
    </rfmt>
    <rfmt sheetId="1" sqref="BM243" start="0" length="0">
      <dxf>
        <fill>
          <patternFill patternType="none">
            <bgColor indexed="65"/>
          </patternFill>
        </fill>
      </dxf>
    </rfmt>
    <rfmt sheetId="1" sqref="BN243" start="0" length="0">
      <dxf>
        <fill>
          <patternFill patternType="none">
            <bgColor indexed="65"/>
          </patternFill>
        </fill>
      </dxf>
    </rfmt>
    <rfmt sheetId="1" sqref="BO243" start="0" length="0">
      <dxf>
        <fill>
          <patternFill patternType="none">
            <bgColor indexed="65"/>
          </patternFill>
        </fill>
      </dxf>
    </rfmt>
    <rfmt sheetId="1" sqref="BP243" start="0" length="0">
      <dxf>
        <fill>
          <patternFill patternType="none">
            <bgColor indexed="65"/>
          </patternFill>
        </fill>
      </dxf>
    </rfmt>
    <rfmt sheetId="1" sqref="BQ243" start="0" length="0">
      <dxf>
        <fill>
          <patternFill patternType="none">
            <bgColor indexed="65"/>
          </patternFill>
        </fill>
      </dxf>
    </rfmt>
    <rfmt sheetId="1" sqref="BR243" start="0" length="0">
      <dxf>
        <fill>
          <patternFill patternType="none">
            <bgColor indexed="65"/>
          </patternFill>
        </fill>
      </dxf>
    </rfmt>
    <rfmt sheetId="1" sqref="BS243" start="0" length="0">
      <dxf>
        <fill>
          <patternFill patternType="none">
            <bgColor indexed="65"/>
          </patternFill>
        </fill>
      </dxf>
    </rfmt>
    <rfmt sheetId="1" sqref="BT243" start="0" length="0">
      <dxf>
        <fill>
          <patternFill patternType="none">
            <bgColor indexed="65"/>
          </patternFill>
        </fill>
      </dxf>
    </rfmt>
    <rfmt sheetId="1" sqref="BU243" start="0" length="0">
      <dxf>
        <fill>
          <patternFill patternType="none">
            <bgColor indexed="65"/>
          </patternFill>
        </fill>
      </dxf>
    </rfmt>
    <rfmt sheetId="1" sqref="BV243" start="0" length="0">
      <dxf>
        <fill>
          <patternFill patternType="none">
            <bgColor indexed="65"/>
          </patternFill>
        </fill>
      </dxf>
    </rfmt>
    <rfmt sheetId="1" sqref="BW243" start="0" length="0">
      <dxf>
        <fill>
          <patternFill patternType="none">
            <bgColor indexed="65"/>
          </patternFill>
        </fill>
      </dxf>
    </rfmt>
    <rfmt sheetId="1" sqref="BX243" start="0" length="0">
      <dxf>
        <fill>
          <patternFill patternType="none">
            <bgColor indexed="65"/>
          </patternFill>
        </fill>
      </dxf>
    </rfmt>
    <rfmt sheetId="1" sqref="BY243" start="0" length="0">
      <dxf>
        <fill>
          <patternFill patternType="none">
            <bgColor indexed="65"/>
          </patternFill>
        </fill>
      </dxf>
    </rfmt>
    <rfmt sheetId="1" sqref="BZ243" start="0" length="0">
      <dxf>
        <fill>
          <patternFill patternType="none">
            <bgColor indexed="65"/>
          </patternFill>
        </fill>
      </dxf>
    </rfmt>
    <rfmt sheetId="1" sqref="CA243" start="0" length="0">
      <dxf>
        <fill>
          <patternFill patternType="none">
            <bgColor indexed="65"/>
          </patternFill>
        </fill>
      </dxf>
    </rfmt>
    <rfmt sheetId="1" sqref="CB243" start="0" length="0">
      <dxf>
        <fill>
          <patternFill patternType="none">
            <bgColor indexed="65"/>
          </patternFill>
        </fill>
      </dxf>
    </rfmt>
    <rfmt sheetId="1" sqref="CC243" start="0" length="0">
      <dxf>
        <fill>
          <patternFill patternType="none">
            <bgColor indexed="65"/>
          </patternFill>
        </fill>
      </dxf>
    </rfmt>
    <rfmt sheetId="1" sqref="CD243" start="0" length="0">
      <dxf>
        <fill>
          <patternFill patternType="none">
            <bgColor indexed="65"/>
          </patternFill>
        </fill>
      </dxf>
    </rfmt>
    <rfmt sheetId="1" sqref="CE243" start="0" length="0">
      <dxf>
        <fill>
          <patternFill patternType="none">
            <bgColor indexed="65"/>
          </patternFill>
        </fill>
      </dxf>
    </rfmt>
    <rfmt sheetId="1" sqref="CF243" start="0" length="0">
      <dxf>
        <fill>
          <patternFill patternType="none">
            <bgColor indexed="65"/>
          </patternFill>
        </fill>
      </dxf>
    </rfmt>
    <rfmt sheetId="1" sqref="CG243" start="0" length="0">
      <dxf>
        <fill>
          <patternFill patternType="none">
            <bgColor indexed="65"/>
          </patternFill>
        </fill>
      </dxf>
    </rfmt>
    <rfmt sheetId="1" sqref="CH243" start="0" length="0">
      <dxf>
        <fill>
          <patternFill patternType="none">
            <bgColor indexed="65"/>
          </patternFill>
        </fill>
      </dxf>
    </rfmt>
    <rfmt sheetId="1" sqref="CI243" start="0" length="0">
      <dxf>
        <fill>
          <patternFill patternType="none">
            <bgColor indexed="65"/>
          </patternFill>
        </fill>
      </dxf>
    </rfmt>
    <rfmt sheetId="1" sqref="CJ243" start="0" length="0">
      <dxf>
        <fill>
          <patternFill patternType="none">
            <bgColor indexed="65"/>
          </patternFill>
        </fill>
      </dxf>
    </rfmt>
    <rfmt sheetId="1" sqref="CK243" start="0" length="0">
      <dxf>
        <fill>
          <patternFill patternType="none">
            <bgColor indexed="65"/>
          </patternFill>
        </fill>
      </dxf>
    </rfmt>
    <rfmt sheetId="1" sqref="CL243" start="0" length="0">
      <dxf>
        <fill>
          <patternFill patternType="none">
            <bgColor indexed="65"/>
          </patternFill>
        </fill>
      </dxf>
    </rfmt>
    <rfmt sheetId="1" sqref="CM243" start="0" length="0">
      <dxf>
        <fill>
          <patternFill patternType="none">
            <bgColor indexed="65"/>
          </patternFill>
        </fill>
      </dxf>
    </rfmt>
    <rfmt sheetId="1" sqref="CN243" start="0" length="0">
      <dxf>
        <fill>
          <patternFill patternType="none">
            <bgColor indexed="65"/>
          </patternFill>
        </fill>
      </dxf>
    </rfmt>
    <rfmt sheetId="1" sqref="CO243" start="0" length="0">
      <dxf>
        <fill>
          <patternFill patternType="none">
            <bgColor indexed="65"/>
          </patternFill>
        </fill>
      </dxf>
    </rfmt>
    <rfmt sheetId="1" sqref="CP243" start="0" length="0">
      <dxf>
        <fill>
          <patternFill patternType="none">
            <bgColor indexed="65"/>
          </patternFill>
        </fill>
      </dxf>
    </rfmt>
    <rfmt sheetId="1" sqref="CQ243" start="0" length="0">
      <dxf>
        <fill>
          <patternFill patternType="none">
            <bgColor indexed="65"/>
          </patternFill>
        </fill>
      </dxf>
    </rfmt>
  </rrc>
  <rrc rId="6132" sId="1" ref="A244:XFD244" action="deleteRow">
    <rfmt sheetId="1" xfDxf="1" sqref="A244:XFD244" start="0" length="0">
      <dxf>
        <font>
          <sz val="11"/>
        </font>
        <fill>
          <patternFill patternType="solid">
            <bgColor rgb="FFFFFF00"/>
          </patternFill>
        </fill>
      </dxf>
    </rfmt>
    <rcc rId="0" sId="1" dxf="1">
      <nc r="A244">
        <v>206000</v>
      </nc>
      <ndxf>
        <font>
          <sz val="14"/>
          <name val="Times New Roman"/>
          <scheme val="none"/>
        </font>
        <fill>
          <patternFill patternType="none">
            <bgColor indexed="6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4" t="inlineStr">
        <is>
          <t>Зміни обсягів депозитів і цінних паперів, що використовуються для управління ліквідністю</t>
        </is>
      </nc>
      <ndxf>
        <font>
          <sz val="14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44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44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44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44" start="0" length="0">
      <dxf>
        <font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44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4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44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4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44" start="0" length="0">
      <dxf>
        <fill>
          <patternFill patternType="none">
            <bgColor indexed="65"/>
          </patternFill>
        </fill>
      </dxf>
    </rfmt>
    <rfmt sheetId="1" sqref="L244" start="0" length="0">
      <dxf>
        <fill>
          <patternFill patternType="none">
            <bgColor indexed="65"/>
          </patternFill>
        </fill>
      </dxf>
    </rfmt>
    <rfmt sheetId="1" sqref="M244" start="0" length="0">
      <dxf>
        <fill>
          <patternFill patternType="none">
            <bgColor indexed="65"/>
          </patternFill>
        </fill>
      </dxf>
    </rfmt>
    <rfmt sheetId="1" sqref="N244" start="0" length="0">
      <dxf>
        <fill>
          <patternFill patternType="none">
            <bgColor indexed="65"/>
          </patternFill>
        </fill>
      </dxf>
    </rfmt>
    <rfmt sheetId="1" sqref="O244" start="0" length="0">
      <dxf>
        <fill>
          <patternFill patternType="none">
            <bgColor indexed="65"/>
          </patternFill>
        </fill>
      </dxf>
    </rfmt>
    <rfmt sheetId="1" sqref="P244" start="0" length="0">
      <dxf>
        <fill>
          <patternFill patternType="none">
            <bgColor indexed="65"/>
          </patternFill>
        </fill>
      </dxf>
    </rfmt>
    <rfmt sheetId="1" sqref="Q244" start="0" length="0">
      <dxf>
        <fill>
          <patternFill patternType="none">
            <bgColor indexed="65"/>
          </patternFill>
        </fill>
      </dxf>
    </rfmt>
    <rfmt sheetId="1" sqref="R244" start="0" length="0">
      <dxf>
        <fill>
          <patternFill patternType="none">
            <bgColor indexed="65"/>
          </patternFill>
        </fill>
      </dxf>
    </rfmt>
    <rfmt sheetId="1" sqref="S244" start="0" length="0">
      <dxf>
        <fill>
          <patternFill patternType="none">
            <bgColor indexed="65"/>
          </patternFill>
        </fill>
      </dxf>
    </rfmt>
    <rfmt sheetId="1" sqref="T244" start="0" length="0">
      <dxf>
        <fill>
          <patternFill patternType="none">
            <bgColor indexed="65"/>
          </patternFill>
        </fill>
      </dxf>
    </rfmt>
    <rfmt sheetId="1" sqref="U244" start="0" length="0">
      <dxf>
        <fill>
          <patternFill patternType="none">
            <bgColor indexed="65"/>
          </patternFill>
        </fill>
      </dxf>
    </rfmt>
    <rfmt sheetId="1" sqref="V244" start="0" length="0">
      <dxf>
        <fill>
          <patternFill patternType="none">
            <bgColor indexed="65"/>
          </patternFill>
        </fill>
      </dxf>
    </rfmt>
    <rfmt sheetId="1" sqref="W244" start="0" length="0">
      <dxf>
        <fill>
          <patternFill patternType="none">
            <bgColor indexed="65"/>
          </patternFill>
        </fill>
      </dxf>
    </rfmt>
    <rfmt sheetId="1" sqref="X244" start="0" length="0">
      <dxf>
        <fill>
          <patternFill patternType="none">
            <bgColor indexed="65"/>
          </patternFill>
        </fill>
      </dxf>
    </rfmt>
    <rfmt sheetId="1" sqref="Y244" start="0" length="0">
      <dxf>
        <fill>
          <patternFill patternType="none">
            <bgColor indexed="65"/>
          </patternFill>
        </fill>
      </dxf>
    </rfmt>
    <rfmt sheetId="1" sqref="Z244" start="0" length="0">
      <dxf>
        <fill>
          <patternFill patternType="none">
            <bgColor indexed="65"/>
          </patternFill>
        </fill>
      </dxf>
    </rfmt>
    <rfmt sheetId="1" sqref="AA244" start="0" length="0">
      <dxf>
        <fill>
          <patternFill patternType="none">
            <bgColor indexed="65"/>
          </patternFill>
        </fill>
      </dxf>
    </rfmt>
    <rfmt sheetId="1" sqref="AB244" start="0" length="0">
      <dxf>
        <fill>
          <patternFill patternType="none">
            <bgColor indexed="65"/>
          </patternFill>
        </fill>
      </dxf>
    </rfmt>
    <rfmt sheetId="1" sqref="AC244" start="0" length="0">
      <dxf>
        <fill>
          <patternFill patternType="none">
            <bgColor indexed="65"/>
          </patternFill>
        </fill>
      </dxf>
    </rfmt>
    <rfmt sheetId="1" sqref="AD244" start="0" length="0">
      <dxf>
        <fill>
          <patternFill patternType="none">
            <bgColor indexed="65"/>
          </patternFill>
        </fill>
      </dxf>
    </rfmt>
    <rfmt sheetId="1" sqref="AE244" start="0" length="0">
      <dxf>
        <fill>
          <patternFill patternType="none">
            <bgColor indexed="65"/>
          </patternFill>
        </fill>
      </dxf>
    </rfmt>
    <rfmt sheetId="1" sqref="AF244" start="0" length="0">
      <dxf>
        <fill>
          <patternFill patternType="none">
            <bgColor indexed="65"/>
          </patternFill>
        </fill>
      </dxf>
    </rfmt>
    <rfmt sheetId="1" sqref="AG244" start="0" length="0">
      <dxf>
        <fill>
          <patternFill patternType="none">
            <bgColor indexed="65"/>
          </patternFill>
        </fill>
      </dxf>
    </rfmt>
    <rfmt sheetId="1" sqref="AH244" start="0" length="0">
      <dxf>
        <fill>
          <patternFill patternType="none">
            <bgColor indexed="65"/>
          </patternFill>
        </fill>
      </dxf>
    </rfmt>
    <rfmt sheetId="1" sqref="AI244" start="0" length="0">
      <dxf>
        <fill>
          <patternFill patternType="none">
            <bgColor indexed="65"/>
          </patternFill>
        </fill>
      </dxf>
    </rfmt>
    <rfmt sheetId="1" sqref="AJ244" start="0" length="0">
      <dxf>
        <fill>
          <patternFill patternType="none">
            <bgColor indexed="65"/>
          </patternFill>
        </fill>
      </dxf>
    </rfmt>
    <rfmt sheetId="1" sqref="AK244" start="0" length="0">
      <dxf>
        <fill>
          <patternFill patternType="none">
            <bgColor indexed="65"/>
          </patternFill>
        </fill>
      </dxf>
    </rfmt>
    <rfmt sheetId="1" sqref="AL244" start="0" length="0">
      <dxf>
        <fill>
          <patternFill patternType="none">
            <bgColor indexed="65"/>
          </patternFill>
        </fill>
      </dxf>
    </rfmt>
    <rfmt sheetId="1" sqref="AM244" start="0" length="0">
      <dxf>
        <fill>
          <patternFill patternType="none">
            <bgColor indexed="65"/>
          </patternFill>
        </fill>
      </dxf>
    </rfmt>
    <rfmt sheetId="1" sqref="AN244" start="0" length="0">
      <dxf>
        <fill>
          <patternFill patternType="none">
            <bgColor indexed="65"/>
          </patternFill>
        </fill>
      </dxf>
    </rfmt>
    <rfmt sheetId="1" sqref="AO244" start="0" length="0">
      <dxf>
        <fill>
          <patternFill patternType="none">
            <bgColor indexed="65"/>
          </patternFill>
        </fill>
      </dxf>
    </rfmt>
    <rfmt sheetId="1" sqref="AP244" start="0" length="0">
      <dxf>
        <fill>
          <patternFill patternType="none">
            <bgColor indexed="65"/>
          </patternFill>
        </fill>
      </dxf>
    </rfmt>
    <rfmt sheetId="1" sqref="AQ244" start="0" length="0">
      <dxf>
        <fill>
          <patternFill patternType="none">
            <bgColor indexed="65"/>
          </patternFill>
        </fill>
      </dxf>
    </rfmt>
    <rfmt sheetId="1" sqref="AR244" start="0" length="0">
      <dxf>
        <fill>
          <patternFill patternType="none">
            <bgColor indexed="65"/>
          </patternFill>
        </fill>
      </dxf>
    </rfmt>
    <rfmt sheetId="1" sqref="AS244" start="0" length="0">
      <dxf>
        <fill>
          <patternFill patternType="none">
            <bgColor indexed="65"/>
          </patternFill>
        </fill>
      </dxf>
    </rfmt>
    <rfmt sheetId="1" sqref="AT244" start="0" length="0">
      <dxf>
        <fill>
          <patternFill patternType="none">
            <bgColor indexed="65"/>
          </patternFill>
        </fill>
      </dxf>
    </rfmt>
    <rfmt sheetId="1" sqref="AU244" start="0" length="0">
      <dxf>
        <fill>
          <patternFill patternType="none">
            <bgColor indexed="65"/>
          </patternFill>
        </fill>
      </dxf>
    </rfmt>
    <rfmt sheetId="1" sqref="AV244" start="0" length="0">
      <dxf>
        <fill>
          <patternFill patternType="none">
            <bgColor indexed="65"/>
          </patternFill>
        </fill>
      </dxf>
    </rfmt>
    <rfmt sheetId="1" sqref="AW244" start="0" length="0">
      <dxf>
        <fill>
          <patternFill patternType="none">
            <bgColor indexed="65"/>
          </patternFill>
        </fill>
      </dxf>
    </rfmt>
    <rfmt sheetId="1" sqref="AX244" start="0" length="0">
      <dxf>
        <fill>
          <patternFill patternType="none">
            <bgColor indexed="65"/>
          </patternFill>
        </fill>
      </dxf>
    </rfmt>
    <rfmt sheetId="1" sqref="AY244" start="0" length="0">
      <dxf>
        <fill>
          <patternFill patternType="none">
            <bgColor indexed="65"/>
          </patternFill>
        </fill>
      </dxf>
    </rfmt>
    <rfmt sheetId="1" sqref="AZ244" start="0" length="0">
      <dxf>
        <fill>
          <patternFill patternType="none">
            <bgColor indexed="65"/>
          </patternFill>
        </fill>
      </dxf>
    </rfmt>
    <rfmt sheetId="1" sqref="BA244" start="0" length="0">
      <dxf>
        <fill>
          <patternFill patternType="none">
            <bgColor indexed="65"/>
          </patternFill>
        </fill>
      </dxf>
    </rfmt>
    <rfmt sheetId="1" sqref="BB244" start="0" length="0">
      <dxf>
        <fill>
          <patternFill patternType="none">
            <bgColor indexed="65"/>
          </patternFill>
        </fill>
      </dxf>
    </rfmt>
    <rfmt sheetId="1" sqref="BC244" start="0" length="0">
      <dxf>
        <fill>
          <patternFill patternType="none">
            <bgColor indexed="65"/>
          </patternFill>
        </fill>
      </dxf>
    </rfmt>
    <rfmt sheetId="1" sqref="BD244" start="0" length="0">
      <dxf>
        <fill>
          <patternFill patternType="none">
            <bgColor indexed="65"/>
          </patternFill>
        </fill>
      </dxf>
    </rfmt>
    <rfmt sheetId="1" sqref="BE244" start="0" length="0">
      <dxf>
        <fill>
          <patternFill patternType="none">
            <bgColor indexed="65"/>
          </patternFill>
        </fill>
      </dxf>
    </rfmt>
    <rfmt sheetId="1" sqref="BF244" start="0" length="0">
      <dxf>
        <fill>
          <patternFill patternType="none">
            <bgColor indexed="65"/>
          </patternFill>
        </fill>
      </dxf>
    </rfmt>
    <rfmt sheetId="1" sqref="BG244" start="0" length="0">
      <dxf>
        <fill>
          <patternFill patternType="none">
            <bgColor indexed="65"/>
          </patternFill>
        </fill>
      </dxf>
    </rfmt>
    <rfmt sheetId="1" sqref="BH244" start="0" length="0">
      <dxf>
        <fill>
          <patternFill patternType="none">
            <bgColor indexed="65"/>
          </patternFill>
        </fill>
      </dxf>
    </rfmt>
    <rfmt sheetId="1" sqref="BI244" start="0" length="0">
      <dxf>
        <fill>
          <patternFill patternType="none">
            <bgColor indexed="65"/>
          </patternFill>
        </fill>
      </dxf>
    </rfmt>
    <rfmt sheetId="1" sqref="BJ244" start="0" length="0">
      <dxf>
        <fill>
          <patternFill patternType="none">
            <bgColor indexed="65"/>
          </patternFill>
        </fill>
      </dxf>
    </rfmt>
    <rfmt sheetId="1" sqref="BK244" start="0" length="0">
      <dxf>
        <fill>
          <patternFill patternType="none">
            <bgColor indexed="65"/>
          </patternFill>
        </fill>
      </dxf>
    </rfmt>
    <rfmt sheetId="1" sqref="BL244" start="0" length="0">
      <dxf>
        <fill>
          <patternFill patternType="none">
            <bgColor indexed="65"/>
          </patternFill>
        </fill>
      </dxf>
    </rfmt>
    <rfmt sheetId="1" sqref="BM244" start="0" length="0">
      <dxf>
        <fill>
          <patternFill patternType="none">
            <bgColor indexed="65"/>
          </patternFill>
        </fill>
      </dxf>
    </rfmt>
    <rfmt sheetId="1" sqref="BN244" start="0" length="0">
      <dxf>
        <fill>
          <patternFill patternType="none">
            <bgColor indexed="65"/>
          </patternFill>
        </fill>
      </dxf>
    </rfmt>
    <rfmt sheetId="1" sqref="BO244" start="0" length="0">
      <dxf>
        <fill>
          <patternFill patternType="none">
            <bgColor indexed="65"/>
          </patternFill>
        </fill>
      </dxf>
    </rfmt>
    <rfmt sheetId="1" sqref="BP244" start="0" length="0">
      <dxf>
        <fill>
          <patternFill patternType="none">
            <bgColor indexed="65"/>
          </patternFill>
        </fill>
      </dxf>
    </rfmt>
    <rfmt sheetId="1" sqref="BQ244" start="0" length="0">
      <dxf>
        <fill>
          <patternFill patternType="none">
            <bgColor indexed="65"/>
          </patternFill>
        </fill>
      </dxf>
    </rfmt>
    <rfmt sheetId="1" sqref="BR244" start="0" length="0">
      <dxf>
        <fill>
          <patternFill patternType="none">
            <bgColor indexed="65"/>
          </patternFill>
        </fill>
      </dxf>
    </rfmt>
    <rfmt sheetId="1" sqref="BS244" start="0" length="0">
      <dxf>
        <fill>
          <patternFill patternType="none">
            <bgColor indexed="65"/>
          </patternFill>
        </fill>
      </dxf>
    </rfmt>
    <rfmt sheetId="1" sqref="BT244" start="0" length="0">
      <dxf>
        <fill>
          <patternFill patternType="none">
            <bgColor indexed="65"/>
          </patternFill>
        </fill>
      </dxf>
    </rfmt>
    <rfmt sheetId="1" sqref="BU244" start="0" length="0">
      <dxf>
        <fill>
          <patternFill patternType="none">
            <bgColor indexed="65"/>
          </patternFill>
        </fill>
      </dxf>
    </rfmt>
    <rfmt sheetId="1" sqref="BV244" start="0" length="0">
      <dxf>
        <fill>
          <patternFill patternType="none">
            <bgColor indexed="65"/>
          </patternFill>
        </fill>
      </dxf>
    </rfmt>
    <rfmt sheetId="1" sqref="BW244" start="0" length="0">
      <dxf>
        <fill>
          <patternFill patternType="none">
            <bgColor indexed="65"/>
          </patternFill>
        </fill>
      </dxf>
    </rfmt>
    <rfmt sheetId="1" sqref="BX244" start="0" length="0">
      <dxf>
        <fill>
          <patternFill patternType="none">
            <bgColor indexed="65"/>
          </patternFill>
        </fill>
      </dxf>
    </rfmt>
    <rfmt sheetId="1" sqref="BY244" start="0" length="0">
      <dxf>
        <fill>
          <patternFill patternType="none">
            <bgColor indexed="65"/>
          </patternFill>
        </fill>
      </dxf>
    </rfmt>
    <rfmt sheetId="1" sqref="BZ244" start="0" length="0">
      <dxf>
        <fill>
          <patternFill patternType="none">
            <bgColor indexed="65"/>
          </patternFill>
        </fill>
      </dxf>
    </rfmt>
    <rfmt sheetId="1" sqref="CA244" start="0" length="0">
      <dxf>
        <fill>
          <patternFill patternType="none">
            <bgColor indexed="65"/>
          </patternFill>
        </fill>
      </dxf>
    </rfmt>
    <rfmt sheetId="1" sqref="CB244" start="0" length="0">
      <dxf>
        <fill>
          <patternFill patternType="none">
            <bgColor indexed="65"/>
          </patternFill>
        </fill>
      </dxf>
    </rfmt>
    <rfmt sheetId="1" sqref="CC244" start="0" length="0">
      <dxf>
        <fill>
          <patternFill patternType="none">
            <bgColor indexed="65"/>
          </patternFill>
        </fill>
      </dxf>
    </rfmt>
    <rfmt sheetId="1" sqref="CD244" start="0" length="0">
      <dxf>
        <fill>
          <patternFill patternType="none">
            <bgColor indexed="65"/>
          </patternFill>
        </fill>
      </dxf>
    </rfmt>
    <rfmt sheetId="1" sqref="CE244" start="0" length="0">
      <dxf>
        <fill>
          <patternFill patternType="none">
            <bgColor indexed="65"/>
          </patternFill>
        </fill>
      </dxf>
    </rfmt>
    <rfmt sheetId="1" sqref="CF244" start="0" length="0">
      <dxf>
        <fill>
          <patternFill patternType="none">
            <bgColor indexed="65"/>
          </patternFill>
        </fill>
      </dxf>
    </rfmt>
    <rfmt sheetId="1" sqref="CG244" start="0" length="0">
      <dxf>
        <fill>
          <patternFill patternType="none">
            <bgColor indexed="65"/>
          </patternFill>
        </fill>
      </dxf>
    </rfmt>
    <rfmt sheetId="1" sqref="CH244" start="0" length="0">
      <dxf>
        <fill>
          <patternFill patternType="none">
            <bgColor indexed="65"/>
          </patternFill>
        </fill>
      </dxf>
    </rfmt>
    <rfmt sheetId="1" sqref="CI244" start="0" length="0">
      <dxf>
        <fill>
          <patternFill patternType="none">
            <bgColor indexed="65"/>
          </patternFill>
        </fill>
      </dxf>
    </rfmt>
    <rfmt sheetId="1" sqref="CJ244" start="0" length="0">
      <dxf>
        <fill>
          <patternFill patternType="none">
            <bgColor indexed="65"/>
          </patternFill>
        </fill>
      </dxf>
    </rfmt>
    <rfmt sheetId="1" sqref="CK244" start="0" length="0">
      <dxf>
        <fill>
          <patternFill patternType="none">
            <bgColor indexed="65"/>
          </patternFill>
        </fill>
      </dxf>
    </rfmt>
    <rfmt sheetId="1" sqref="CL244" start="0" length="0">
      <dxf>
        <fill>
          <patternFill patternType="none">
            <bgColor indexed="65"/>
          </patternFill>
        </fill>
      </dxf>
    </rfmt>
    <rfmt sheetId="1" sqref="CM244" start="0" length="0">
      <dxf>
        <fill>
          <patternFill patternType="none">
            <bgColor indexed="65"/>
          </patternFill>
        </fill>
      </dxf>
    </rfmt>
    <rfmt sheetId="1" sqref="CN244" start="0" length="0">
      <dxf>
        <fill>
          <patternFill patternType="none">
            <bgColor indexed="65"/>
          </patternFill>
        </fill>
      </dxf>
    </rfmt>
    <rfmt sheetId="1" sqref="CO244" start="0" length="0">
      <dxf>
        <fill>
          <patternFill patternType="none">
            <bgColor indexed="65"/>
          </patternFill>
        </fill>
      </dxf>
    </rfmt>
    <rfmt sheetId="1" sqref="CP244" start="0" length="0">
      <dxf>
        <fill>
          <patternFill patternType="none">
            <bgColor indexed="65"/>
          </patternFill>
        </fill>
      </dxf>
    </rfmt>
    <rfmt sheetId="1" sqref="CQ244" start="0" length="0">
      <dxf>
        <fill>
          <patternFill patternType="none">
            <bgColor indexed="65"/>
          </patternFill>
        </fill>
      </dxf>
    </rfmt>
  </rrc>
  <rfmt sheetId="1" sqref="A245:XFD245">
    <dxf>
      <fill>
        <patternFill patternType="none">
          <bgColor auto="1"/>
        </patternFill>
      </fill>
    </dxf>
  </rfmt>
  <rfmt sheetId="1" sqref="A245:J245" start="0" length="2147483647">
    <dxf>
      <font>
        <b/>
      </font>
    </dxf>
  </rfmt>
  <rrc rId="6133" sId="1" ref="A256:XFD256" action="deleteRow">
    <rfmt sheetId="1" xfDxf="1" sqref="A256:XFD256" start="0" length="0">
      <dxf>
        <font>
          <sz val="11"/>
        </font>
        <fill>
          <patternFill patternType="solid">
            <bgColor rgb="FFFFFF00"/>
          </patternFill>
        </fill>
      </dxf>
    </rfmt>
    <rfmt sheetId="1" sqref="A256" start="0" length="0">
      <dxf>
        <font>
          <sz val="11"/>
          <name val="Times New Roman"/>
          <scheme val="none"/>
        </font>
        <fill>
          <patternFill patternType="none">
            <bgColor indexed="65"/>
          </patternFill>
        </fill>
        <alignment horizontal="right" vertical="top" readingOrder="0"/>
      </dxf>
    </rfmt>
    <rfmt sheetId="1" sqref="B256" start="0" length="0">
      <dxf>
        <font>
          <sz val="11"/>
          <name val="Times New Roman"/>
          <scheme val="none"/>
        </font>
        <fill>
          <patternFill patternType="none">
            <bgColor indexed="65"/>
          </patternFill>
        </fill>
        <alignment vertical="top" wrapText="1" readingOrder="0"/>
      </dxf>
    </rfmt>
    <rcc rId="0" sId="1" dxf="1">
      <nc r="C256">
        <f>#REF!+#REF!</f>
      </nc>
      <ndxf>
        <font>
          <b/>
          <sz val="12"/>
          <name val="Times New Roman"/>
          <scheme val="none"/>
        </font>
        <numFmt numFmtId="4" formatCode="#,##0.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6">
        <f>#REF!+#REF!</f>
      </nc>
      <ndxf>
        <font>
          <b/>
          <sz val="12"/>
          <name val="Times New Roman"/>
          <scheme val="none"/>
        </font>
        <numFmt numFmtId="4" formatCode="#,##0.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56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F256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top" readingOrder="0"/>
      </dxf>
    </rfmt>
    <rfmt sheetId="1" sqref="G256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H256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I256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J256" start="0" length="0">
      <dxf>
        <font>
          <sz val="1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top" readingOrder="0"/>
      </dxf>
    </rfmt>
    <rfmt sheetId="1" sqref="K256" start="0" length="0">
      <dxf>
        <fill>
          <patternFill patternType="none">
            <bgColor indexed="65"/>
          </patternFill>
        </fill>
      </dxf>
    </rfmt>
    <rfmt sheetId="1" sqref="L256" start="0" length="0">
      <dxf>
        <fill>
          <patternFill patternType="none">
            <bgColor indexed="65"/>
          </patternFill>
        </fill>
      </dxf>
    </rfmt>
    <rfmt sheetId="1" sqref="M256" start="0" length="0">
      <dxf>
        <fill>
          <patternFill patternType="none">
            <bgColor indexed="65"/>
          </patternFill>
        </fill>
      </dxf>
    </rfmt>
    <rfmt sheetId="1" sqref="N256" start="0" length="0">
      <dxf>
        <fill>
          <patternFill patternType="none">
            <bgColor indexed="65"/>
          </patternFill>
        </fill>
      </dxf>
    </rfmt>
    <rfmt sheetId="1" sqref="O256" start="0" length="0">
      <dxf>
        <fill>
          <patternFill patternType="none">
            <bgColor indexed="65"/>
          </patternFill>
        </fill>
      </dxf>
    </rfmt>
    <rfmt sheetId="1" sqref="P256" start="0" length="0">
      <dxf>
        <fill>
          <patternFill patternType="none">
            <bgColor indexed="65"/>
          </patternFill>
        </fill>
      </dxf>
    </rfmt>
    <rfmt sheetId="1" sqref="Q256" start="0" length="0">
      <dxf>
        <fill>
          <patternFill patternType="none">
            <bgColor indexed="65"/>
          </patternFill>
        </fill>
      </dxf>
    </rfmt>
    <rfmt sheetId="1" sqref="R256" start="0" length="0">
      <dxf>
        <fill>
          <patternFill patternType="none">
            <bgColor indexed="65"/>
          </patternFill>
        </fill>
      </dxf>
    </rfmt>
    <rfmt sheetId="1" sqref="S256" start="0" length="0">
      <dxf>
        <fill>
          <patternFill patternType="none">
            <bgColor indexed="65"/>
          </patternFill>
        </fill>
      </dxf>
    </rfmt>
    <rfmt sheetId="1" sqref="T256" start="0" length="0">
      <dxf>
        <fill>
          <patternFill patternType="none">
            <bgColor indexed="65"/>
          </patternFill>
        </fill>
      </dxf>
    </rfmt>
    <rfmt sheetId="1" sqref="U256" start="0" length="0">
      <dxf>
        <fill>
          <patternFill patternType="none">
            <bgColor indexed="65"/>
          </patternFill>
        </fill>
      </dxf>
    </rfmt>
    <rfmt sheetId="1" sqref="V256" start="0" length="0">
      <dxf>
        <fill>
          <patternFill patternType="none">
            <bgColor indexed="65"/>
          </patternFill>
        </fill>
      </dxf>
    </rfmt>
    <rfmt sheetId="1" sqref="W256" start="0" length="0">
      <dxf>
        <fill>
          <patternFill patternType="none">
            <bgColor indexed="65"/>
          </patternFill>
        </fill>
      </dxf>
    </rfmt>
    <rfmt sheetId="1" sqref="X256" start="0" length="0">
      <dxf>
        <fill>
          <patternFill patternType="none">
            <bgColor indexed="65"/>
          </patternFill>
        </fill>
      </dxf>
    </rfmt>
    <rfmt sheetId="1" sqref="Y256" start="0" length="0">
      <dxf>
        <fill>
          <patternFill patternType="none">
            <bgColor indexed="65"/>
          </patternFill>
        </fill>
      </dxf>
    </rfmt>
    <rfmt sheetId="1" sqref="Z256" start="0" length="0">
      <dxf>
        <fill>
          <patternFill patternType="none">
            <bgColor indexed="65"/>
          </patternFill>
        </fill>
      </dxf>
    </rfmt>
    <rfmt sheetId="1" sqref="AA256" start="0" length="0">
      <dxf>
        <fill>
          <patternFill patternType="none">
            <bgColor indexed="65"/>
          </patternFill>
        </fill>
      </dxf>
    </rfmt>
    <rfmt sheetId="1" sqref="AB256" start="0" length="0">
      <dxf>
        <fill>
          <patternFill patternType="none">
            <bgColor indexed="65"/>
          </patternFill>
        </fill>
      </dxf>
    </rfmt>
    <rfmt sheetId="1" sqref="AC256" start="0" length="0">
      <dxf>
        <fill>
          <patternFill patternType="none">
            <bgColor indexed="65"/>
          </patternFill>
        </fill>
      </dxf>
    </rfmt>
    <rfmt sheetId="1" sqref="AD256" start="0" length="0">
      <dxf>
        <fill>
          <patternFill patternType="none">
            <bgColor indexed="65"/>
          </patternFill>
        </fill>
      </dxf>
    </rfmt>
    <rfmt sheetId="1" sqref="AE256" start="0" length="0">
      <dxf>
        <fill>
          <patternFill patternType="none">
            <bgColor indexed="65"/>
          </patternFill>
        </fill>
      </dxf>
    </rfmt>
    <rfmt sheetId="1" sqref="AF256" start="0" length="0">
      <dxf>
        <fill>
          <patternFill patternType="none">
            <bgColor indexed="65"/>
          </patternFill>
        </fill>
      </dxf>
    </rfmt>
    <rfmt sheetId="1" sqref="AG256" start="0" length="0">
      <dxf>
        <fill>
          <patternFill patternType="none">
            <bgColor indexed="65"/>
          </patternFill>
        </fill>
      </dxf>
    </rfmt>
    <rfmt sheetId="1" sqref="AH256" start="0" length="0">
      <dxf>
        <fill>
          <patternFill patternType="none">
            <bgColor indexed="65"/>
          </patternFill>
        </fill>
      </dxf>
    </rfmt>
    <rfmt sheetId="1" sqref="AI256" start="0" length="0">
      <dxf>
        <fill>
          <patternFill patternType="none">
            <bgColor indexed="65"/>
          </patternFill>
        </fill>
      </dxf>
    </rfmt>
    <rfmt sheetId="1" sqref="AJ256" start="0" length="0">
      <dxf>
        <fill>
          <patternFill patternType="none">
            <bgColor indexed="65"/>
          </patternFill>
        </fill>
      </dxf>
    </rfmt>
    <rfmt sheetId="1" sqref="AK256" start="0" length="0">
      <dxf>
        <fill>
          <patternFill patternType="none">
            <bgColor indexed="65"/>
          </patternFill>
        </fill>
      </dxf>
    </rfmt>
    <rfmt sheetId="1" sqref="AL256" start="0" length="0">
      <dxf>
        <fill>
          <patternFill patternType="none">
            <bgColor indexed="65"/>
          </patternFill>
        </fill>
      </dxf>
    </rfmt>
    <rfmt sheetId="1" sqref="AM256" start="0" length="0">
      <dxf>
        <fill>
          <patternFill patternType="none">
            <bgColor indexed="65"/>
          </patternFill>
        </fill>
      </dxf>
    </rfmt>
    <rfmt sheetId="1" sqref="AN256" start="0" length="0">
      <dxf>
        <fill>
          <patternFill patternType="none">
            <bgColor indexed="65"/>
          </patternFill>
        </fill>
      </dxf>
    </rfmt>
    <rfmt sheetId="1" sqref="AO256" start="0" length="0">
      <dxf>
        <fill>
          <patternFill patternType="none">
            <bgColor indexed="65"/>
          </patternFill>
        </fill>
      </dxf>
    </rfmt>
    <rfmt sheetId="1" sqref="AP256" start="0" length="0">
      <dxf>
        <fill>
          <patternFill patternType="none">
            <bgColor indexed="65"/>
          </patternFill>
        </fill>
      </dxf>
    </rfmt>
    <rfmt sheetId="1" sqref="AQ256" start="0" length="0">
      <dxf>
        <fill>
          <patternFill patternType="none">
            <bgColor indexed="65"/>
          </patternFill>
        </fill>
      </dxf>
    </rfmt>
    <rfmt sheetId="1" sqref="AR256" start="0" length="0">
      <dxf>
        <fill>
          <patternFill patternType="none">
            <bgColor indexed="65"/>
          </patternFill>
        </fill>
      </dxf>
    </rfmt>
    <rfmt sheetId="1" sqref="AS256" start="0" length="0">
      <dxf>
        <fill>
          <patternFill patternType="none">
            <bgColor indexed="65"/>
          </patternFill>
        </fill>
      </dxf>
    </rfmt>
    <rfmt sheetId="1" sqref="AT256" start="0" length="0">
      <dxf>
        <fill>
          <patternFill patternType="none">
            <bgColor indexed="65"/>
          </patternFill>
        </fill>
      </dxf>
    </rfmt>
    <rfmt sheetId="1" sqref="AU256" start="0" length="0">
      <dxf>
        <fill>
          <patternFill patternType="none">
            <bgColor indexed="65"/>
          </patternFill>
        </fill>
      </dxf>
    </rfmt>
    <rfmt sheetId="1" sqref="AV256" start="0" length="0">
      <dxf>
        <fill>
          <patternFill patternType="none">
            <bgColor indexed="65"/>
          </patternFill>
        </fill>
      </dxf>
    </rfmt>
    <rfmt sheetId="1" sqref="AW256" start="0" length="0">
      <dxf>
        <fill>
          <patternFill patternType="none">
            <bgColor indexed="65"/>
          </patternFill>
        </fill>
      </dxf>
    </rfmt>
    <rfmt sheetId="1" sqref="AX256" start="0" length="0">
      <dxf>
        <fill>
          <patternFill patternType="none">
            <bgColor indexed="65"/>
          </patternFill>
        </fill>
      </dxf>
    </rfmt>
    <rfmt sheetId="1" sqref="AY256" start="0" length="0">
      <dxf>
        <fill>
          <patternFill patternType="none">
            <bgColor indexed="65"/>
          </patternFill>
        </fill>
      </dxf>
    </rfmt>
    <rfmt sheetId="1" sqref="AZ256" start="0" length="0">
      <dxf>
        <fill>
          <patternFill patternType="none">
            <bgColor indexed="65"/>
          </patternFill>
        </fill>
      </dxf>
    </rfmt>
    <rfmt sheetId="1" sqref="BA256" start="0" length="0">
      <dxf>
        <fill>
          <patternFill patternType="none">
            <bgColor indexed="65"/>
          </patternFill>
        </fill>
      </dxf>
    </rfmt>
    <rfmt sheetId="1" sqref="BB256" start="0" length="0">
      <dxf>
        <fill>
          <patternFill patternType="none">
            <bgColor indexed="65"/>
          </patternFill>
        </fill>
      </dxf>
    </rfmt>
    <rfmt sheetId="1" sqref="BC256" start="0" length="0">
      <dxf>
        <fill>
          <patternFill patternType="none">
            <bgColor indexed="65"/>
          </patternFill>
        </fill>
      </dxf>
    </rfmt>
    <rfmt sheetId="1" sqref="BD256" start="0" length="0">
      <dxf>
        <fill>
          <patternFill patternType="none">
            <bgColor indexed="65"/>
          </patternFill>
        </fill>
      </dxf>
    </rfmt>
    <rfmt sheetId="1" sqref="BE256" start="0" length="0">
      <dxf>
        <fill>
          <patternFill patternType="none">
            <bgColor indexed="65"/>
          </patternFill>
        </fill>
      </dxf>
    </rfmt>
    <rfmt sheetId="1" sqref="BF256" start="0" length="0">
      <dxf>
        <fill>
          <patternFill patternType="none">
            <bgColor indexed="65"/>
          </patternFill>
        </fill>
      </dxf>
    </rfmt>
    <rfmt sheetId="1" sqref="BG256" start="0" length="0">
      <dxf>
        <fill>
          <patternFill patternType="none">
            <bgColor indexed="65"/>
          </patternFill>
        </fill>
      </dxf>
    </rfmt>
    <rfmt sheetId="1" sqref="BH256" start="0" length="0">
      <dxf>
        <fill>
          <patternFill patternType="none">
            <bgColor indexed="65"/>
          </patternFill>
        </fill>
      </dxf>
    </rfmt>
    <rfmt sheetId="1" sqref="BI256" start="0" length="0">
      <dxf>
        <fill>
          <patternFill patternType="none">
            <bgColor indexed="65"/>
          </patternFill>
        </fill>
      </dxf>
    </rfmt>
    <rfmt sheetId="1" sqref="BJ256" start="0" length="0">
      <dxf>
        <fill>
          <patternFill patternType="none">
            <bgColor indexed="65"/>
          </patternFill>
        </fill>
      </dxf>
    </rfmt>
    <rfmt sheetId="1" sqref="BK256" start="0" length="0">
      <dxf>
        <fill>
          <patternFill patternType="none">
            <bgColor indexed="65"/>
          </patternFill>
        </fill>
      </dxf>
    </rfmt>
    <rfmt sheetId="1" sqref="BL256" start="0" length="0">
      <dxf>
        <fill>
          <patternFill patternType="none">
            <bgColor indexed="65"/>
          </patternFill>
        </fill>
      </dxf>
    </rfmt>
    <rfmt sheetId="1" sqref="BM256" start="0" length="0">
      <dxf>
        <fill>
          <patternFill patternType="none">
            <bgColor indexed="65"/>
          </patternFill>
        </fill>
      </dxf>
    </rfmt>
    <rfmt sheetId="1" sqref="BN256" start="0" length="0">
      <dxf>
        <fill>
          <patternFill patternType="none">
            <bgColor indexed="65"/>
          </patternFill>
        </fill>
      </dxf>
    </rfmt>
    <rfmt sheetId="1" sqref="BO256" start="0" length="0">
      <dxf>
        <fill>
          <patternFill patternType="none">
            <bgColor indexed="65"/>
          </patternFill>
        </fill>
      </dxf>
    </rfmt>
    <rfmt sheetId="1" sqref="BP256" start="0" length="0">
      <dxf>
        <fill>
          <patternFill patternType="none">
            <bgColor indexed="65"/>
          </patternFill>
        </fill>
      </dxf>
    </rfmt>
    <rfmt sheetId="1" sqref="BQ256" start="0" length="0">
      <dxf>
        <fill>
          <patternFill patternType="none">
            <bgColor indexed="65"/>
          </patternFill>
        </fill>
      </dxf>
    </rfmt>
    <rfmt sheetId="1" sqref="BR256" start="0" length="0">
      <dxf>
        <fill>
          <patternFill patternType="none">
            <bgColor indexed="65"/>
          </patternFill>
        </fill>
      </dxf>
    </rfmt>
    <rfmt sheetId="1" sqref="BS256" start="0" length="0">
      <dxf>
        <fill>
          <patternFill patternType="none">
            <bgColor indexed="65"/>
          </patternFill>
        </fill>
      </dxf>
    </rfmt>
    <rfmt sheetId="1" sqref="BT256" start="0" length="0">
      <dxf>
        <fill>
          <patternFill patternType="none">
            <bgColor indexed="65"/>
          </patternFill>
        </fill>
      </dxf>
    </rfmt>
    <rfmt sheetId="1" sqref="BU256" start="0" length="0">
      <dxf>
        <fill>
          <patternFill patternType="none">
            <bgColor indexed="65"/>
          </patternFill>
        </fill>
      </dxf>
    </rfmt>
    <rfmt sheetId="1" sqref="BV256" start="0" length="0">
      <dxf>
        <fill>
          <patternFill patternType="none">
            <bgColor indexed="65"/>
          </patternFill>
        </fill>
      </dxf>
    </rfmt>
    <rfmt sheetId="1" sqref="BW256" start="0" length="0">
      <dxf>
        <fill>
          <patternFill patternType="none">
            <bgColor indexed="65"/>
          </patternFill>
        </fill>
      </dxf>
    </rfmt>
    <rfmt sheetId="1" sqref="BX256" start="0" length="0">
      <dxf>
        <fill>
          <patternFill patternType="none">
            <bgColor indexed="65"/>
          </patternFill>
        </fill>
      </dxf>
    </rfmt>
    <rfmt sheetId="1" sqref="BY256" start="0" length="0">
      <dxf>
        <fill>
          <patternFill patternType="none">
            <bgColor indexed="65"/>
          </patternFill>
        </fill>
      </dxf>
    </rfmt>
    <rfmt sheetId="1" sqref="BZ256" start="0" length="0">
      <dxf>
        <fill>
          <patternFill patternType="none">
            <bgColor indexed="65"/>
          </patternFill>
        </fill>
      </dxf>
    </rfmt>
    <rfmt sheetId="1" sqref="CA256" start="0" length="0">
      <dxf>
        <fill>
          <patternFill patternType="none">
            <bgColor indexed="65"/>
          </patternFill>
        </fill>
      </dxf>
    </rfmt>
    <rfmt sheetId="1" sqref="CB256" start="0" length="0">
      <dxf>
        <fill>
          <patternFill patternType="none">
            <bgColor indexed="65"/>
          </patternFill>
        </fill>
      </dxf>
    </rfmt>
    <rfmt sheetId="1" sqref="CC256" start="0" length="0">
      <dxf>
        <fill>
          <patternFill patternType="none">
            <bgColor indexed="65"/>
          </patternFill>
        </fill>
      </dxf>
    </rfmt>
    <rfmt sheetId="1" sqref="CD256" start="0" length="0">
      <dxf>
        <fill>
          <patternFill patternType="none">
            <bgColor indexed="65"/>
          </patternFill>
        </fill>
      </dxf>
    </rfmt>
    <rfmt sheetId="1" sqref="CE256" start="0" length="0">
      <dxf>
        <fill>
          <patternFill patternType="none">
            <bgColor indexed="65"/>
          </patternFill>
        </fill>
      </dxf>
    </rfmt>
    <rfmt sheetId="1" sqref="CF256" start="0" length="0">
      <dxf>
        <fill>
          <patternFill patternType="none">
            <bgColor indexed="65"/>
          </patternFill>
        </fill>
      </dxf>
    </rfmt>
    <rfmt sheetId="1" sqref="CG256" start="0" length="0">
      <dxf>
        <fill>
          <patternFill patternType="none">
            <bgColor indexed="65"/>
          </patternFill>
        </fill>
      </dxf>
    </rfmt>
    <rfmt sheetId="1" sqref="CH256" start="0" length="0">
      <dxf>
        <fill>
          <patternFill patternType="none">
            <bgColor indexed="65"/>
          </patternFill>
        </fill>
      </dxf>
    </rfmt>
    <rfmt sheetId="1" sqref="CI256" start="0" length="0">
      <dxf>
        <fill>
          <patternFill patternType="none">
            <bgColor indexed="65"/>
          </patternFill>
        </fill>
      </dxf>
    </rfmt>
    <rfmt sheetId="1" sqref="CJ256" start="0" length="0">
      <dxf>
        <fill>
          <patternFill patternType="none">
            <bgColor indexed="65"/>
          </patternFill>
        </fill>
      </dxf>
    </rfmt>
    <rfmt sheetId="1" sqref="CK256" start="0" length="0">
      <dxf>
        <fill>
          <patternFill patternType="none">
            <bgColor indexed="65"/>
          </patternFill>
        </fill>
      </dxf>
    </rfmt>
    <rfmt sheetId="1" sqref="CL256" start="0" length="0">
      <dxf>
        <fill>
          <patternFill patternType="none">
            <bgColor indexed="65"/>
          </patternFill>
        </fill>
      </dxf>
    </rfmt>
    <rfmt sheetId="1" sqref="CM256" start="0" length="0">
      <dxf>
        <fill>
          <patternFill patternType="none">
            <bgColor indexed="65"/>
          </patternFill>
        </fill>
      </dxf>
    </rfmt>
    <rfmt sheetId="1" sqref="CN256" start="0" length="0">
      <dxf>
        <fill>
          <patternFill patternType="none">
            <bgColor indexed="65"/>
          </patternFill>
        </fill>
      </dxf>
    </rfmt>
    <rfmt sheetId="1" sqref="CO256" start="0" length="0">
      <dxf>
        <fill>
          <patternFill patternType="none">
            <bgColor indexed="65"/>
          </patternFill>
        </fill>
      </dxf>
    </rfmt>
    <rfmt sheetId="1" sqref="CP256" start="0" length="0">
      <dxf>
        <fill>
          <patternFill patternType="none">
            <bgColor indexed="65"/>
          </patternFill>
        </fill>
      </dxf>
    </rfmt>
    <rfmt sheetId="1" sqref="CQ256" start="0" length="0">
      <dxf>
        <fill>
          <patternFill patternType="none">
            <bgColor indexed="65"/>
          </patternFill>
        </fill>
      </dxf>
    </rfmt>
  </rrc>
  <rcv guid="{966D3932-E429-4C59-AC55-697D9EEA620A}" action="delete"/>
  <rdn rId="0" localSheetId="1" customView="1" name="Z_966D3932_E429_4C59_AC55_697D9EEA620A_.wvu.PrintArea" hidden="1" oldHidden="1">
    <formula>общее!$A$1:$J$253</formula>
    <oldFormula>общее!$A$1:$J$253</oldFormula>
  </rdn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общее!$A$6:$J$297</formula>
    <oldFormula>общее!$A$6:$J$297</oldFormula>
  </rdn>
  <rcv guid="{966D3932-E429-4C59-AC55-697D9EEA620A}" action="add"/>
</revisions>
</file>

<file path=xl/revisions/revisionLog1271.xml><?xml version="1.0" encoding="utf-8"?>
<revisions xmlns="http://schemas.openxmlformats.org/spreadsheetml/2006/main" xmlns:r="http://schemas.openxmlformats.org/officeDocument/2006/relationships">
  <rcc rId="5838" sId="1" numFmtId="4">
    <nc r="C227">
      <v>5991.3860000000004</v>
    </nc>
  </rcc>
  <rcc rId="5839" sId="1" odxf="1" dxf="1">
    <nc r="C226">
      <f>C227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fmt sheetId="1" sqref="A210:J210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общее!$A$1:$J$274</formula>
    <oldFormula>общее!$A$1:$J$274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общее!$214:$217</formula>
    <oldFormula>общее!$214:$217</oldFormula>
  </rdn>
  <rdn rId="0" localSheetId="1" customView="1" name="Z_CFD58EC5_F475_4F0C_8822_861C497EA100_.wvu.FilterData" hidden="1" oldHidden="1">
    <formula>общее!$A$6:$J$274</formula>
    <oldFormula>общее!$A$6:$J$274</oldFormula>
  </rdn>
  <rcv guid="{CFD58EC5-F475-4F0C-8822-861C497EA100}" action="add"/>
</revisions>
</file>

<file path=xl/revisions/revisionLog12711.xml><?xml version="1.0" encoding="utf-8"?>
<revisions xmlns="http://schemas.openxmlformats.org/spreadsheetml/2006/main" xmlns:r="http://schemas.openxmlformats.org/officeDocument/2006/relationships">
  <rfmt sheetId="1" sqref="A88:J91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общее!$A$1:$J$298</formula>
    <oldFormula>общее!$A$1:$J$298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общее!$226:$229,общее!$231:$236</formula>
    <oldFormula>общее!$226:$229,общее!$231:$236</oldFormula>
  </rdn>
  <rdn rId="0" localSheetId="1" customView="1" name="Z_CFD58EC5_F475_4F0C_8822_861C497EA100_.wvu.FilterData" hidden="1" oldHidden="1">
    <formula>общее!$A$6:$J$298</formula>
    <oldFormula>общее!$A$6:$J$298</oldFormula>
  </rdn>
  <rcv guid="{CFD58EC5-F475-4F0C-8822-861C497EA100}" action="add"/>
</revisions>
</file>

<file path=xl/revisions/revisionLog127111.xml><?xml version="1.0" encoding="utf-8"?>
<revisions xmlns="http://schemas.openxmlformats.org/spreadsheetml/2006/main" xmlns:r="http://schemas.openxmlformats.org/officeDocument/2006/relationships">
  <rcc rId="4540" sId="1" numFmtId="4">
    <oc r="D197">
      <v>16906.900000000001</v>
    </oc>
    <nc r="D197">
      <v>9497.9670000000006</v>
    </nc>
  </rcc>
  <rcc rId="4541" sId="1" numFmtId="4">
    <oc r="H197">
      <v>521.26199999999994</v>
    </oc>
    <nc r="H197">
      <v>144.41200000000001</v>
    </nc>
  </rcc>
  <rcc rId="4542" sId="1" numFmtId="4">
    <oc r="D198">
      <v>37621.237999999998</v>
    </oc>
    <nc r="D198">
      <v>7487.1</v>
    </nc>
  </rcc>
  <rcc rId="4543" sId="1" numFmtId="4">
    <oc r="H198">
      <v>1096.5630000000001</v>
    </oc>
    <nc r="H198">
      <v>120.991</v>
    </nc>
  </rcc>
  <rcc rId="4544" sId="1" numFmtId="4">
    <oc r="D200">
      <v>70531.763000000006</v>
    </oc>
    <nc r="D200">
      <v>13122.844999999999</v>
    </nc>
  </rcc>
  <rcc rId="4545" sId="1" numFmtId="4">
    <oc r="H200">
      <v>1170.5640000000001</v>
    </oc>
    <nc r="H200">
      <v>0</v>
    </nc>
  </rcc>
  <rcc rId="4546" sId="1" numFmtId="4">
    <oc r="D201">
      <v>1905.7840000000001</v>
    </oc>
    <nc r="D201">
      <v>82.11</v>
    </nc>
  </rcc>
  <rcc rId="4547" sId="1">
    <oc r="J197" t="inlineStr">
      <is>
        <t>в 11,9 р.б.</t>
      </is>
    </oc>
    <nc r="J197">
      <f>SUM(H197/G197*100)</f>
    </nc>
  </rcc>
  <rcc rId="4548" sId="1" odxf="1" dxf="1">
    <oc r="J198" t="inlineStr">
      <is>
        <t>в 4,6 р.б.</t>
      </is>
    </oc>
    <nc r="J198">
      <f>SUM(H198/G198*100)</f>
    </nc>
    <odxf>
      <numFmt numFmtId="165" formatCode="0.0"/>
    </odxf>
    <ndxf>
      <numFmt numFmtId="168" formatCode="#,##0.0"/>
    </ndxf>
  </rcc>
  <rcc rId="4549" sId="1" odxf="1" dxf="1">
    <oc r="J199" t="inlineStr">
      <is>
        <t>в 22,0 р.б.</t>
      </is>
    </oc>
    <nc r="J199">
      <f>SUM(H199/G199*100)</f>
    </nc>
    <odxf>
      <numFmt numFmtId="165" formatCode="0.0"/>
    </odxf>
    <ndxf>
      <numFmt numFmtId="168" formatCode="#,##0.0"/>
    </ndxf>
  </rcc>
  <rcc rId="4550" sId="1" odxf="1" dxf="1">
    <oc r="J200" t="inlineStr">
      <is>
        <t>в 22,0 р.б.</t>
      </is>
    </oc>
    <nc r="J200">
      <f>SUM(H200/G200*100)</f>
    </nc>
    <odxf>
      <numFmt numFmtId="165" formatCode="0.0"/>
    </odxf>
    <ndxf>
      <numFmt numFmtId="168" formatCode="#,##0.0"/>
    </ndxf>
  </rcc>
  <rcc rId="4551" sId="1" odxf="1" dxf="1">
    <oc r="J196" t="inlineStr">
      <is>
        <t>в 9,1 р.б.</t>
      </is>
    </oc>
    <nc r="J196">
      <f>SUM(H196/G196*100)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fmt sheetId="1" sqref="J196" start="0" length="2147483647">
    <dxf>
      <font>
        <b/>
      </font>
    </dxf>
  </rfmt>
  <rfmt sheetId="1" sqref="A196:J201">
    <dxf>
      <fill>
        <patternFill patternType="none">
          <bgColor auto="1"/>
        </patternFill>
      </fill>
    </dxf>
  </rfmt>
  <rcv guid="{D0621073-25BE-47D7-AC33-51146458D41C}" action="delete"/>
  <rdn rId="0" localSheetId="1" customView="1" name="Z_D0621073_25BE_47D7_AC33_51146458D41C_.wvu.FilterData" hidden="1" oldHidden="1">
    <formula>общее!$A$6:$J$313</formula>
    <oldFormula>общее!$A$6:$J$313</oldFormula>
  </rdn>
  <rcv guid="{D0621073-25BE-47D7-AC33-51146458D41C}" action="add"/>
</revisions>
</file>

<file path=xl/revisions/revisionLog1271111.xml><?xml version="1.0" encoding="utf-8"?>
<revisions xmlns="http://schemas.openxmlformats.org/spreadsheetml/2006/main" xmlns:r="http://schemas.openxmlformats.org/officeDocument/2006/relationships">
  <rcc rId="3534" sId="1">
    <oc r="C271">
      <f>SUM(C274)</f>
    </oc>
    <nc r="C271">
      <f>SUM(C274+C273+C272)</f>
    </nc>
  </rcc>
  <rcc rId="3535" sId="1" odxf="1" dxf="1">
    <nc r="E273">
      <f>SUM(D273-C273)</f>
    </nc>
    <odxf>
      <font>
        <b/>
        <sz val="14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4"/>
        <name val="Times New Roman"/>
        <scheme val="none"/>
      </font>
      <fill>
        <patternFill patternType="solid">
          <bgColor theme="0"/>
        </patternFill>
      </fill>
    </ndxf>
  </rcc>
  <rcc rId="3536" sId="1" odxf="1" dxf="1">
    <nc r="F273">
      <f>SUM(D273/C273*100)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3537" sId="1" odxf="1" dxf="1">
    <nc r="E272">
      <f>SUM(D272-C272)</f>
    </nc>
    <odxf>
      <font>
        <b/>
        <sz val="14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4"/>
        <name val="Times New Roman"/>
        <scheme val="none"/>
      </font>
      <fill>
        <patternFill patternType="solid">
          <bgColor theme="0"/>
        </patternFill>
      </fill>
    </ndxf>
  </rcc>
  <rcc rId="3538" sId="1" odxf="1" dxf="1">
    <nc r="F272">
      <f>SUM(D272/C272*100)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3539" sId="1" odxf="1" dxf="1">
    <oc r="E271">
      <f>SUM(D271-C271)</f>
    </oc>
    <nc r="E271">
      <f>SUM(D271-C271)</f>
    </nc>
    <odxf>
      <font>
        <b/>
        <sz val="14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4"/>
        <name val="Times New Roman"/>
        <scheme val="none"/>
      </font>
      <fill>
        <patternFill patternType="solid">
          <bgColor theme="0"/>
        </patternFill>
      </fill>
    </ndxf>
  </rcc>
  <rcc rId="3540" sId="1" odxf="1" dxf="1">
    <oc r="F271">
      <f>SUM(D271/C271*100)</f>
    </oc>
    <nc r="F271">
      <f>SUM(D271/C271*100)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E271:F271" start="0" length="2147483647">
    <dxf>
      <font>
        <b/>
      </font>
    </dxf>
  </rfmt>
  <rcv guid="{CFD58EC5-F475-4F0C-8822-861C497EA100}" action="delete"/>
  <rdn rId="0" localSheetId="1" customView="1" name="Z_CFD58EC5_F475_4F0C_8822_861C497EA100_.wvu.PrintArea" hidden="1" oldHidden="1">
    <formula>общее!$A$1:$J$303</formula>
    <oldFormula>общее!$A$1:$J$303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общее!$231:$234,общее!$236:$241</formula>
    <oldFormula>общее!$231:$234,общее!$236:$241</oldFormula>
  </rdn>
  <rdn rId="0" localSheetId="1" customView="1" name="Z_CFD58EC5_F475_4F0C_8822_861C497EA100_.wvu.FilterData" hidden="1" oldHidden="1">
    <formula>общее!$A$6:$J$303</formula>
    <oldFormula>общее!$A$6:$J$303</oldFormula>
  </rdn>
  <rcv guid="{CFD58EC5-F475-4F0C-8822-861C497EA100}" action="add"/>
</revisions>
</file>

<file path=xl/revisions/revisionLog12711111.xml><?xml version="1.0" encoding="utf-8"?>
<revisions xmlns="http://schemas.openxmlformats.org/spreadsheetml/2006/main" xmlns:r="http://schemas.openxmlformats.org/officeDocument/2006/relationships">
  <rcc rId="2521" sId="1" numFmtId="4">
    <oc r="C32">
      <v>20931.879000000001</v>
    </oc>
    <nc r="C32">
      <v>31196.47</v>
    </nc>
  </rcc>
  <rcc rId="2522" sId="1" numFmtId="4">
    <oc r="D32">
      <v>13193.331</v>
    </oc>
    <nc r="D32">
      <v>34431.620000000003</v>
    </nc>
  </rcc>
  <rfmt sheetId="1" sqref="A32:XFD32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711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711112.xml><?xml version="1.0" encoding="utf-8"?>
<revisions xmlns="http://schemas.openxmlformats.org/spreadsheetml/2006/main" xmlns:r="http://schemas.openxmlformats.org/officeDocument/2006/relationships">
  <rcc rId="3431" sId="1" numFmtId="4">
    <oc r="C99">
      <v>231761.598</v>
    </oc>
    <nc r="C99">
      <v>417290.41200000001</v>
    </nc>
  </rcc>
  <rcc rId="3432" sId="1" numFmtId="4">
    <oc r="C102">
      <v>5416.8819999999996</v>
    </oc>
    <nc r="C102">
      <v>9232.7929999999997</v>
    </nc>
  </rcc>
  <rcc rId="3433" sId="1" numFmtId="4">
    <oc r="C103">
      <v>2498.3969999999999</v>
    </oc>
    <nc r="C103">
      <v>3666.797</v>
    </nc>
  </rcc>
  <rcc rId="3434" sId="1" numFmtId="4">
    <oc r="C105">
      <v>396928.804</v>
    </oc>
    <nc r="C105">
      <v>737598.28200000001</v>
    </nc>
  </rcc>
  <rcc rId="3435" sId="1" numFmtId="4">
    <oc r="C106">
      <v>5222.9030000000002</v>
    </oc>
    <nc r="C106">
      <v>9351.4449999999997</v>
    </nc>
  </rcc>
  <rcc rId="3436" sId="1" numFmtId="4">
    <oc r="C107">
      <v>13810.334999999999</v>
    </oc>
    <nc r="C107">
      <v>18280.797999999999</v>
    </nc>
  </rcc>
  <rfmt sheetId="1" sqref="C99:C111">
    <dxf>
      <fill>
        <patternFill patternType="none">
          <bgColor auto="1"/>
        </patternFill>
      </fill>
    </dxf>
  </rfmt>
  <rcc rId="3437" sId="1" numFmtId="4">
    <oc r="C111">
      <v>23154.92</v>
    </oc>
    <nc r="C111">
      <v>39238.442000000003</v>
    </nc>
  </rcc>
  <rcc rId="3438" sId="1" numFmtId="4">
    <oc r="C114">
      <v>83911.531000000003</v>
    </oc>
    <nc r="C114">
      <v>163838.1</v>
    </nc>
  </rcc>
  <rcc rId="3439" sId="1" numFmtId="4">
    <oc r="C115">
      <v>9772.3670000000002</v>
    </oc>
    <nc r="C115">
      <v>17290.392</v>
    </nc>
  </rcc>
  <rcc rId="3440" sId="1" numFmtId="4">
    <oc r="C116">
      <v>2995.0259999999998</v>
    </oc>
    <nc r="C116">
      <v>5976.1409999999996</v>
    </nc>
  </rcc>
  <rcc rId="3441" sId="1" numFmtId="4">
    <oc r="C119">
      <v>10837.790999999999</v>
    </oc>
    <nc r="C119">
      <v>23215.258999999998</v>
    </nc>
  </rcc>
  <rcc rId="3442" sId="1" numFmtId="4">
    <oc r="C120">
      <v>14.48</v>
    </oc>
    <nc r="C120">
      <v>168.33</v>
    </nc>
  </rcc>
  <rcc rId="3443" sId="1" numFmtId="4">
    <oc r="C123">
      <v>3542.7849999999999</v>
    </oc>
    <nc r="C123">
      <v>9584.616</v>
    </nc>
  </rcc>
  <rcc rId="3444" sId="1" numFmtId="4">
    <oc r="C124">
      <v>1568.904</v>
    </oc>
    <nc r="C124">
      <v>3074.105</v>
    </nc>
  </rcc>
  <rcc rId="3445" sId="1" numFmtId="4">
    <oc r="C122">
      <v>960.86699999999996</v>
    </oc>
    <nc r="C122">
      <v>2091.9079999999999</v>
    </nc>
  </rcc>
  <rfmt sheetId="1" sqref="C121:C124">
    <dxf>
      <fill>
        <patternFill patternType="none">
          <bgColor auto="1"/>
        </patternFill>
      </fill>
    </dxf>
  </rfmt>
  <rfmt sheetId="1" sqref="C118:C120">
    <dxf>
      <fill>
        <patternFill patternType="none">
          <bgColor auto="1"/>
        </patternFill>
      </fill>
    </dxf>
  </rfmt>
  <rcc rId="3446" sId="1" numFmtId="4">
    <oc r="C101">
      <v>132010.61799999999</v>
    </oc>
    <nc r="C101">
      <v>231036.649</v>
    </nc>
  </rcc>
  <rfmt sheetId="1" sqref="C98:C133">
    <dxf>
      <fill>
        <patternFill patternType="none">
          <bgColor auto="1"/>
        </patternFill>
      </fill>
    </dxf>
  </rfmt>
  <rcv guid="{68CBFC64-03A4-4F74-B34E-EE1DB915A668}" action="delete"/>
  <rdn rId="0" localSheetId="1" customView="1" name="Z_68CBFC64_03A4_4F74_B34E_EE1DB915A668_.wvu.FilterData" hidden="1" oldHidden="1">
    <formula>общее!$A$6:$J$301</formula>
    <oldFormula>общее!$A$6:$J$301</oldFormula>
  </rdn>
  <rcv guid="{68CBFC64-03A4-4F74-B34E-EE1DB915A668}" action="add"/>
</revisions>
</file>

<file path=xl/revisions/revisionLog127112.xml><?xml version="1.0" encoding="utf-8"?>
<revisions xmlns="http://schemas.openxmlformats.org/spreadsheetml/2006/main" xmlns:r="http://schemas.openxmlformats.org/officeDocument/2006/relationships">
  <rcc rId="3752" sId="1">
    <nc r="J257" t="inlineStr">
      <is>
        <t>в 5,4 р.б.</t>
      </is>
    </nc>
  </rcc>
  <rcc rId="3753" sId="1">
    <nc r="I257">
      <f>SUM(H257-G257)</f>
    </nc>
  </rcc>
  <rfmt sheetId="1" sqref="I257:J257">
    <dxf>
      <fill>
        <patternFill>
          <bgColor theme="0"/>
        </patternFill>
      </fill>
    </dxf>
  </rfmt>
  <rcc rId="3754" sId="1">
    <oc r="J258">
      <f>SUM(H258/G258*100)</f>
    </oc>
    <nc r="J258">
      <f>SUM(H258/G258*100)</f>
    </nc>
  </rcc>
  <rfmt sheetId="1" sqref="I258">
    <dxf>
      <fill>
        <patternFill>
          <bgColor theme="0"/>
        </patternFill>
      </fill>
    </dxf>
  </rfmt>
  <rfmt sheetId="1" sqref="E254:F255">
    <dxf>
      <fill>
        <patternFill>
          <bgColor theme="0"/>
        </patternFill>
      </fill>
    </dxf>
  </rfmt>
  <rcc rId="3755" sId="1">
    <nc r="F253" t="inlineStr">
      <is>
        <t>в 79,5 р.б.</t>
      </is>
    </nc>
  </rcc>
  <rfmt sheetId="1" sqref="E253:F253">
    <dxf>
      <fill>
        <patternFill>
          <bgColor theme="0"/>
        </patternFill>
      </fill>
    </dxf>
  </rfmt>
  <rfmt sheetId="1" sqref="E251:E252">
    <dxf>
      <fill>
        <patternFill>
          <bgColor theme="0"/>
        </patternFill>
      </fill>
    </dxf>
  </rfmt>
  <rcc rId="3756" sId="1">
    <oc r="E250">
      <f>SUM(D250-C250)</f>
    </oc>
    <nc r="E250">
      <f>SUM(D250-C250)</f>
    </nc>
  </rcc>
  <rfmt sheetId="1" sqref="E250">
    <dxf>
      <fill>
        <patternFill>
          <bgColor theme="0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общее!$A$6:$J$303</formula>
    <oldFormula>общее!$A$6:$J$303</oldFormula>
  </rdn>
  <rcv guid="{06B33669-D909-4CD8-806F-33C009B9DF0A}" action="add"/>
</revisions>
</file>

<file path=xl/revisions/revisionLog1271121.xml><?xml version="1.0" encoding="utf-8"?>
<revisions xmlns="http://schemas.openxmlformats.org/spreadsheetml/2006/main" xmlns:r="http://schemas.openxmlformats.org/officeDocument/2006/relationships">
  <rcc rId="3714" sId="1" numFmtId="4">
    <oc r="D253">
      <v>806.01199999999994</v>
    </oc>
    <nc r="D253">
      <v>10360.9</v>
    </nc>
  </rcc>
  <rfmt sheetId="1" sqref="D251:D253">
    <dxf>
      <fill>
        <patternFill>
          <bgColor theme="0"/>
        </patternFill>
      </fill>
    </dxf>
  </rfmt>
  <rcc rId="3715" sId="1" numFmtId="4">
    <oc r="H253">
      <v>2206.9189999999999</v>
    </oc>
    <nc r="H253">
      <v>24418.235000000001</v>
    </nc>
  </rcc>
  <rfmt sheetId="1" sqref="H251:H253">
    <dxf>
      <fill>
        <patternFill>
          <bgColor theme="0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общее!$A$6:$J$303</formula>
    <oldFormula>общее!$A$6:$J$303</oldFormula>
  </rdn>
  <rcv guid="{06B33669-D909-4CD8-806F-33C009B9DF0A}" action="add"/>
</revisions>
</file>

<file path=xl/revisions/revisionLog1271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713.xml><?xml version="1.0" encoding="utf-8"?>
<revisions xmlns="http://schemas.openxmlformats.org/spreadsheetml/2006/main" xmlns:r="http://schemas.openxmlformats.org/officeDocument/2006/relationships">
  <rcc rId="2654" sId="1" numFmtId="4">
    <oc r="D59">
      <v>41.2</v>
    </oc>
    <nc r="D59">
      <v>107</v>
    </nc>
  </rcc>
  <rfmt sheetId="1" sqref="A59:XFD5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7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27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73.xml><?xml version="1.0" encoding="utf-8"?>
<revisions xmlns="http://schemas.openxmlformats.org/spreadsheetml/2006/main" xmlns:r="http://schemas.openxmlformats.org/officeDocument/2006/relationships">
  <rcc rId="4495" sId="1" numFmtId="4">
    <oc r="H304">
      <v>-1809.0409999999999</v>
    </oc>
    <nc r="H304">
      <v>-3619.8939999999998</v>
    </nc>
  </rcc>
  <rcv guid="{CFD58EC5-F475-4F0C-8822-861C497EA100}" action="delete"/>
  <rdn rId="0" localSheetId="1" customView="1" name="Z_CFD58EC5_F475_4F0C_8822_861C497EA100_.wvu.PrintArea" hidden="1" oldHidden="1">
    <formula>общее!$A$1:$J$313</formula>
    <oldFormula>общее!$A$1:$J$313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общее!$241:$244,общее!$246:$251</formula>
    <oldFormula>общее!$241:$244,общее!$246:$251</oldFormula>
  </rdn>
  <rdn rId="0" localSheetId="1" customView="1" name="Z_CFD58EC5_F475_4F0C_8822_861C497EA100_.wvu.FilterData" hidden="1" oldHidden="1">
    <formula>общее!$A$6:$J$313</formula>
    <oldFormula>общее!$A$6:$J$313</oldFormula>
  </rdn>
  <rcv guid="{CFD58EC5-F475-4F0C-8822-861C497EA100}" action="add"/>
</revisions>
</file>

<file path=xl/revisions/revisionLog12731.xml><?xml version="1.0" encoding="utf-8"?>
<revisions xmlns="http://schemas.openxmlformats.org/spreadsheetml/2006/main" xmlns:r="http://schemas.openxmlformats.org/officeDocument/2006/relationships">
  <rfmt sheetId="1" sqref="A284:J293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общее!$A$1:$J$300</formula>
    <oldFormula>общее!$A$1:$J$300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общее!$230:$233,общее!$235:$240</formula>
    <oldFormula>общее!$230:$233,общее!$235:$240</oldFormula>
  </rdn>
  <rdn rId="0" localSheetId="1" customView="1" name="Z_CFD58EC5_F475_4F0C_8822_861C497EA100_.wvu.FilterData" hidden="1" oldHidden="1">
    <formula>общее!$A$6:$J$300</formula>
    <oldFormula>общее!$A$6:$J$300</oldFormula>
  </rdn>
  <rcv guid="{CFD58EC5-F475-4F0C-8822-861C497EA100}" action="add"/>
</revisions>
</file>

<file path=xl/revisions/revisionLog127311.xml><?xml version="1.0" encoding="utf-8"?>
<revisions xmlns="http://schemas.openxmlformats.org/spreadsheetml/2006/main" xmlns:r="http://schemas.openxmlformats.org/officeDocument/2006/relationships">
  <rcc rId="2408" sId="1" numFmtId="4">
    <oc r="C13">
      <v>11647.37</v>
    </oc>
    <nc r="C13">
      <v>19678.585999999999</v>
    </nc>
  </rcc>
  <rcc rId="2409" sId="1" numFmtId="4">
    <oc r="D13">
      <v>6123.2719999999999</v>
    </oc>
    <nc r="D13">
      <v>18577.397000000001</v>
    </nc>
  </rcc>
  <rfmt sheetId="1" sqref="C11:F13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273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27312.xml><?xml version="1.0" encoding="utf-8"?>
<revisions xmlns="http://schemas.openxmlformats.org/spreadsheetml/2006/main" xmlns:r="http://schemas.openxmlformats.org/officeDocument/2006/relationships">
  <rfmt sheetId="1" sqref="A11:B16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732.xml><?xml version="1.0" encoding="utf-8"?>
<revisions xmlns="http://schemas.openxmlformats.org/spreadsheetml/2006/main" xmlns:r="http://schemas.openxmlformats.org/officeDocument/2006/relationships">
  <rcc rId="2452" sId="1" numFmtId="4">
    <oc r="C18">
      <v>273.90100000000001</v>
    </oc>
    <nc r="C18">
      <v>8833.7950000000001</v>
    </nc>
  </rcc>
  <rcc rId="2453" sId="1" numFmtId="4">
    <oc r="D18">
      <v>137.11099999999999</v>
    </oc>
    <nc r="D18">
      <v>780.58</v>
    </nc>
  </rcc>
  <rfmt sheetId="1" sqref="A17:XFD1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74.xml><?xml version="1.0" encoding="utf-8"?>
<revisions xmlns="http://schemas.openxmlformats.org/spreadsheetml/2006/main" xmlns:r="http://schemas.openxmlformats.org/officeDocument/2006/relationships">
  <rcc rId="2715" sId="1" odxf="1" dxf="1">
    <oc r="F46">
      <f>D46/C46*100</f>
    </oc>
    <nc r="F46" t="inlineStr">
      <is>
        <t>в 1.9 р.б.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75.xml><?xml version="1.0" encoding="utf-8"?>
<revisions xmlns="http://schemas.openxmlformats.org/spreadsheetml/2006/main" xmlns:r="http://schemas.openxmlformats.org/officeDocument/2006/relationships">
  <rfmt sheetId="1" sqref="B63" start="0" length="0">
    <dxf/>
  </rfmt>
  <rfmt sheetId="1" sqref="B73" start="0" length="0">
    <dxf/>
  </rfmt>
  <rfmt sheetId="1" sqref="B96" start="0" length="0">
    <dxf/>
  </rfmt>
  <rfmt sheetId="1" sqref="B97" start="0" length="0">
    <dxf/>
  </rfmt>
  <rfmt sheetId="1" xfDxf="1" sqref="A8" start="0" length="0">
    <dxf>
      <font>
        <b/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B8" start="0" length="0">
    <dxf>
      <font>
        <b/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20" sId="1" xfDxf="1" dxf="1" numFmtId="4">
    <oc r="C8">
      <f>C9+C19+C20+C26+C45</f>
    </oc>
    <nc r="C8">
      <v>4781375.602</v>
    </nc>
    <n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1" sId="1" xfDxf="1" dxf="1" numFmtId="4">
    <oc r="D8">
      <f>D9+D19+D20+D26+D45</f>
    </oc>
    <nc r="D8">
      <v>4812474.57</v>
    </nc>
    <n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2" sId="1" xfDxf="1" dxf="1" numFmtId="4">
    <oc r="E8">
      <f>D8-C8</f>
    </oc>
    <nc r="E8">
      <v>31098.968000000001</v>
    </nc>
    <n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3" sId="1" xfDxf="1" dxf="1" numFmtId="4">
    <oc r="F8">
      <f>D8/C8*100</f>
    </oc>
    <nc r="F8">
      <v>100.7</v>
    </nc>
    <ndxf>
      <font>
        <b/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4" sId="1" xfDxf="1" dxf="1" numFmtId="4">
    <oc r="G8">
      <f>G45</f>
    </oc>
    <nc r="G8">
      <v>407.81599999999997</v>
    </nc>
    <n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5" sId="1" xfDxf="1" dxf="1" numFmtId="4">
    <oc r="H8">
      <f>H45</f>
    </oc>
    <nc r="H8">
      <v>592.08000000000004</v>
    </nc>
    <n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6" sId="1" xfDxf="1" dxf="1" numFmtId="4">
    <oc r="I8">
      <f>SUM(H8-G8)</f>
    </oc>
    <nc r="I8">
      <v>184.26400000000001</v>
    </nc>
    <n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7" sId="1" xfDxf="1" dxf="1" numFmtId="4">
    <oc r="J8">
      <f>H8/G8*100</f>
    </oc>
    <nc r="J8">
      <v>145.19999999999999</v>
    </nc>
    <n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A9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B9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28" sId="1" xfDxf="1" dxf="1" numFmtId="4">
    <oc r="C9">
      <f>C10+C17</f>
    </oc>
    <nc r="C9">
      <v>3940302.5860000001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9" sId="1" xfDxf="1" dxf="1" numFmtId="4">
    <oc r="D9">
      <f>D10+D17</f>
    </oc>
    <nc r="D9">
      <v>3676058.5660000001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0" sId="1" xfDxf="1" dxf="1" numFmtId="4">
    <oc r="E9">
      <f>D9-C9</f>
    </oc>
    <nc r="E9">
      <v>-264244.02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1" sId="1" xfDxf="1" dxf="1" numFmtId="4">
    <oc r="F9">
      <f>D9/C9*100</f>
    </oc>
    <nc r="F9">
      <v>93.3</v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9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9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9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9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10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B10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32" sId="1" xfDxf="1" dxf="1" numFmtId="4">
    <oc r="C10">
      <f>SUM(C11:C16)</f>
    </oc>
    <nc r="C10">
      <v>3930374.733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3" sId="1" xfDxf="1" dxf="1" numFmtId="4">
    <oc r="D10">
      <f>SUM(D11:D16)</f>
    </oc>
    <nc r="D10">
      <v>3673799.702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4" sId="1" xfDxf="1" dxf="1" numFmtId="4">
    <oc r="E10">
      <f>D10-C10</f>
    </oc>
    <nc r="E10">
      <v>-256575.03099999999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5" sId="1" xfDxf="1" dxf="1" numFmtId="4">
    <oc r="F10">
      <f>D10/C10*100</f>
    </oc>
    <nc r="F10">
      <v>93.5</v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10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10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10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10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11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B11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36" sId="1" xfDxf="1" dxf="1" numFmtId="4">
    <oc r="C11">
      <v>854180.39800000004</v>
    </oc>
    <nc r="C11">
      <v>1651322.3219999999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7" sId="1" xfDxf="1" dxf="1" numFmtId="4">
    <oc r="D11">
      <v>789663.12</v>
    </oc>
    <nc r="D11">
      <v>1734805.6470000001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8" sId="1" xfDxf="1" dxf="1" numFmtId="4">
    <oc r="E11">
      <f>D11-C11</f>
    </oc>
    <nc r="E11">
      <v>83483.324999999997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9" sId="1" xfDxf="1" dxf="1" numFmtId="4">
    <oc r="F11">
      <f>D11/C11*100</f>
    </oc>
    <nc r="F11">
      <v>105.1</v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11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11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11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11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12" start="0" length="0">
    <dxf>
      <font>
        <sz val="14"/>
        <name val="Times New Roman"/>
        <scheme val="none"/>
      </font>
      <numFmt numFmtId="1" formatCode="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B12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40" sId="1" xfDxf="1" dxf="1" numFmtId="4">
    <oc r="C12">
      <v>764159.23600000003</v>
    </oc>
    <nc r="C12">
      <v>2231282.6189999999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1" sId="1" xfDxf="1" dxf="1" numFmtId="4">
    <oc r="D12">
      <v>1240904.3089999999</v>
    </oc>
    <nc r="D12">
      <v>1865801.872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2" sId="1" xfDxf="1" dxf="1" numFmtId="4">
    <oc r="E12">
      <f>D12-C12</f>
    </oc>
    <nc r="E12">
      <v>-365480.74699999997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3" sId="1" xfDxf="1" dxf="1" numFmtId="4">
    <oc r="F12">
      <f>D12/C12*100</f>
    </oc>
    <nc r="F12">
      <v>83.6</v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12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12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12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12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13" start="0" length="0">
    <dxf>
      <font>
        <sz val="14"/>
        <name val="Times New Roman"/>
        <scheme val="none"/>
      </font>
      <numFmt numFmtId="1" formatCode="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B13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44" sId="1" xfDxf="1" dxf="1" numFmtId="4">
    <oc r="C13">
      <v>19678.585999999999</v>
    </oc>
    <nc r="C13">
      <v>37518.347999999998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5" sId="1" xfDxf="1" dxf="1" numFmtId="4">
    <oc r="D13">
      <v>18577.397000000001</v>
    </oc>
    <nc r="D13">
      <v>45866.442000000003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6" sId="1" xfDxf="1" dxf="1" numFmtId="4">
    <oc r="E13">
      <f>D13-C13</f>
    </oc>
    <nc r="E13">
      <v>8348.0939999999991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7" sId="1" xfDxf="1" dxf="1" numFmtId="4">
    <oc r="F13">
      <f>D13/C13*100</f>
    </oc>
    <nc r="F13">
      <v>122.3</v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13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13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13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13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14" start="0" length="0">
    <dxf>
      <font>
        <sz val="14"/>
        <name val="Times New Roman"/>
        <scheme val="none"/>
      </font>
      <numFmt numFmtId="1" formatCode="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B14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48" sId="1" xfDxf="1" dxf="1" numFmtId="4">
    <oc r="C14">
      <v>6432.3019999999997</v>
    </oc>
    <nc r="C14">
      <v>10251.444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9" sId="1" xfDxf="1" dxf="1" numFmtId="4">
    <oc r="D14">
      <v>12469.404</v>
    </oc>
    <nc r="D14">
      <v>27221.306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0" sId="1" xfDxf="1" dxf="1" numFmtId="4">
    <oc r="E14">
      <f>D14-C14</f>
    </oc>
    <nc r="E14">
      <v>16969.862000000001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F14" start="0" length="0">
    <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G14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14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14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14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15" start="0" length="0">
    <dxf>
      <font>
        <sz val="14"/>
        <name val="Times New Roman"/>
        <scheme val="none"/>
      </font>
      <numFmt numFmtId="1" formatCode="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B15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C15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51" sId="1" xfDxf="1" dxf="1" numFmtId="4">
    <oc r="D15">
      <v>25.239000000000001</v>
    </oc>
    <nc r="D15">
      <v>98.775999999999996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2" sId="1" xfDxf="1" dxf="1" numFmtId="4">
    <oc r="E15">
      <f>D15-C15</f>
    </oc>
    <nc r="E15">
      <v>98.775999999999996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F15" start="0" length="0">
    <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G15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15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15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15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16" start="0" length="0">
    <dxf>
      <font>
        <sz val="14"/>
        <name val="Times New Roman"/>
        <scheme val="none"/>
      </font>
      <numFmt numFmtId="1" formatCode="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B16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C16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53" sId="1" xfDxf="1" dxf="1" numFmtId="4">
    <oc r="D16">
      <v>4.3780000000000001</v>
    </oc>
    <nc r="D16">
      <v>5.6589999999999998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4" sId="1" xfDxf="1" dxf="1" numFmtId="4">
    <oc r="E16">
      <f>D16-C16</f>
    </oc>
    <nc r="E16">
      <v>5.6589999999999998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F16" start="0" length="0">
    <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G16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16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16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16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17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B17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55" sId="1" xfDxf="1" dxf="1" numFmtId="4">
    <oc r="C17">
      <f>C18</f>
    </oc>
    <nc r="C17">
      <v>9927.8529999999992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6" sId="1" xfDxf="1" dxf="1" numFmtId="4">
    <oc r="D17">
      <f>D18</f>
    </oc>
    <nc r="D17">
      <v>2258.864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7" sId="1" xfDxf="1" dxf="1" numFmtId="4">
    <oc r="E17">
      <f>D17-C17</f>
    </oc>
    <nc r="E17">
      <v>-7668.9889999999996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8" sId="1" xfDxf="1" dxf="1" numFmtId="4">
    <oc r="F17">
      <f>D17/C17*100</f>
    </oc>
    <nc r="F17">
      <v>22.8</v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17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17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17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17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18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B18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59" sId="1" xfDxf="1" dxf="1" numFmtId="4">
    <oc r="C18">
      <v>8833.7950000000001</v>
    </oc>
    <nc r="C18">
      <v>9927.8529999999992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0" sId="1" xfDxf="1" dxf="1" numFmtId="4">
    <oc r="D18">
      <v>780.58</v>
    </oc>
    <nc r="D18">
      <v>2258.864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1" sId="1" xfDxf="1" dxf="1" numFmtId="4">
    <oc r="E18">
      <f>D18-C18</f>
    </oc>
    <nc r="E18">
      <v>-7668.9889999999996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2" sId="1" xfDxf="1" dxf="1" numFmtId="4">
    <oc r="F18">
      <f>D18/C18*100</f>
    </oc>
    <nc r="F18">
      <v>22.8</v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18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18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18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18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19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B19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63" sId="1" xfDxf="1" dxf="1" numFmtId="4">
    <oc r="C19">
      <v>5.08</v>
    </oc>
    <nc r="C19">
      <v>16.303000000000001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4" sId="1" xfDxf="1" dxf="1" numFmtId="4">
    <oc r="D19">
      <v>17.283000000000001</v>
    </oc>
    <nc r="D19">
      <v>44.988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5" sId="1" xfDxf="1" dxf="1" numFmtId="4">
    <oc r="E19">
      <f>D19-C19</f>
    </oc>
    <nc r="E19">
      <v>28.684999999999999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F19" start="0" length="0">
    <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G19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19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19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19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20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B20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66" sId="1" xfDxf="1" dxf="1" numFmtId="4">
    <oc r="C20">
      <f>C21+C23+C25</f>
    </oc>
    <nc r="C20">
      <v>184647.677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7" sId="1" xfDxf="1" dxf="1" numFmtId="4">
    <oc r="D20">
      <f>D21+D23+D25</f>
    </oc>
    <nc r="D20">
      <v>318042.36099999998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8" sId="1" xfDxf="1" dxf="1" numFmtId="4">
    <oc r="E20">
      <f>D20-C20</f>
    </oc>
    <nc r="E20">
      <v>133394.68400000001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F20" start="0" length="0">
    <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G20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20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20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20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21" start="0" length="0">
    <dxf>
      <font>
        <sz val="14"/>
        <name val="Times New Roman"/>
        <scheme val="none"/>
      </font>
      <numFmt numFmtId="30" formatCode="@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B21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69" sId="1" xfDxf="1" dxf="1" numFmtId="4">
    <oc r="C21">
      <f>C22</f>
    </oc>
    <nc r="C21">
      <v>4400.2349999999997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0" sId="1" xfDxf="1" dxf="1" numFmtId="4">
    <oc r="D21">
      <f>D22</f>
    </oc>
    <nc r="D21">
      <v>14550.22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1" sId="1" xfDxf="1" dxf="1" numFmtId="4">
    <oc r="E21">
      <f>D21-C21</f>
    </oc>
    <nc r="E21">
      <v>10149.985000000001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F21" start="0" length="0">
    <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G21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21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21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21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22" start="0" length="0">
    <dxf>
      <font>
        <sz val="14"/>
        <name val="Times New Roman"/>
        <scheme val="none"/>
      </font>
      <numFmt numFmtId="30" formatCode="@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B22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72" sId="1" xfDxf="1" dxf="1" numFmtId="4">
    <oc r="C22">
      <v>3510.393</v>
    </oc>
    <nc r="C22">
      <v>4400.2349999999997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3" sId="1" xfDxf="1" dxf="1" numFmtId="4">
    <oc r="D22">
      <v>4253.7299999999996</v>
    </oc>
    <nc r="D22">
      <v>14550.22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4" sId="1" xfDxf="1" dxf="1" numFmtId="4">
    <oc r="E22">
      <f>D22-C22</f>
    </oc>
    <nc r="E22">
      <v>10149.985000000001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F22" start="0" length="0">
    <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G22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22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22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22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23" start="0" length="0">
    <dxf>
      <font>
        <sz val="14"/>
        <name val="Times New Roman"/>
        <scheme val="none"/>
      </font>
      <numFmt numFmtId="30" formatCode="@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B23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75" sId="1" xfDxf="1" dxf="1" numFmtId="4">
    <oc r="C23">
      <f>C24</f>
    </oc>
    <nc r="C23">
      <v>21587.403999999999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6" sId="1" xfDxf="1" dxf="1" numFmtId="4">
    <oc r="D23">
      <f>D24</f>
    </oc>
    <nc r="D23">
      <v>54210.275999999998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7" sId="1" xfDxf="1" dxf="1" numFmtId="4">
    <oc r="E23">
      <f>D23-C23</f>
    </oc>
    <nc r="E23">
      <v>32622.871999999999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F23" start="0" length="0">
    <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G23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23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23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23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24" start="0" length="0">
    <dxf>
      <font>
        <sz val="14"/>
        <name val="Times New Roman"/>
        <scheme val="none"/>
      </font>
      <numFmt numFmtId="30" formatCode="@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B24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78" sId="1" xfDxf="1" dxf="1" numFmtId="4">
    <oc r="C24">
      <v>11889.083000000001</v>
    </oc>
    <nc r="C24">
      <v>21587.403999999999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9" sId="1" xfDxf="1" dxf="1" numFmtId="4">
    <oc r="D24">
      <v>18026.175999999999</v>
    </oc>
    <nc r="D24">
      <v>54210.275999999998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0" sId="1" xfDxf="1" dxf="1" numFmtId="4">
    <oc r="E24">
      <f>D24-C24</f>
    </oc>
    <nc r="E24">
      <v>32622.871999999999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F24" start="0" length="0">
    <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G24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24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24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24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25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B25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81" sId="1" xfDxf="1" dxf="1" numFmtId="4">
    <oc r="C25">
      <v>47178.014999999999</v>
    </oc>
    <nc r="C25">
      <v>158660.038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2" sId="1" xfDxf="1" dxf="1" numFmtId="4">
    <oc r="D25">
      <v>108826.651</v>
    </oc>
    <nc r="D25">
      <v>249281.86499999999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3" sId="1" xfDxf="1" dxf="1" numFmtId="4">
    <oc r="E25">
      <f>D25-C25</f>
    </oc>
    <nc r="E25">
      <v>90621.827000000005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F25" start="0" length="0">
    <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G25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25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25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25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26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B26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84" sId="1" xfDxf="1" dxf="1" numFmtId="4">
    <oc r="C26">
      <f>C27+C38+C41</f>
    </oc>
    <nc r="C26">
      <v>656409.03599999996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5" sId="1" xfDxf="1" dxf="1" numFmtId="4">
    <oc r="D26">
      <f>D27+D38+D41</f>
    </oc>
    <nc r="D26">
      <v>818328.15300000005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6" sId="1" xfDxf="1" dxf="1" numFmtId="4">
    <oc r="E26">
      <f>D26-C26</f>
    </oc>
    <nc r="E26">
      <v>161919.117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7" sId="1" xfDxf="1" dxf="1" numFmtId="4">
    <oc r="F26">
      <f>D26/C26*100</f>
    </oc>
    <nc r="F26">
      <v>124.7</v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26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26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26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26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27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B27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88" sId="1" xfDxf="1" dxf="1" numFmtId="4">
    <oc r="C27">
      <f>SUM(C28:C37)</f>
    </oc>
    <nc r="C27">
      <v>184620.671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9" sId="1" xfDxf="1" dxf="1" numFmtId="4">
    <oc r="D27">
      <f>SUM(D28:D37)</f>
    </oc>
    <nc r="D27">
      <v>278268.86700000003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0" sId="1" xfDxf="1" dxf="1" numFmtId="4">
    <oc r="E27">
      <f>D27-C27</f>
    </oc>
    <nc r="E27">
      <v>93648.195999999996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1" sId="1" xfDxf="1" dxf="1" numFmtId="4">
    <oc r="F27">
      <f>D27/C27*100</f>
    </oc>
    <nc r="F27">
      <v>150.69999999999999</v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27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27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27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27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28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B28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92" sId="1" xfDxf="1" dxf="1" numFmtId="4">
    <oc r="C28">
      <v>132.48599999999999</v>
    </oc>
    <nc r="C28">
      <v>224.22300000000001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3" sId="1" xfDxf="1" dxf="1" numFmtId="4">
    <oc r="D28">
      <v>95.584999999999994</v>
    </oc>
    <nc r="D28">
      <v>139.798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4" sId="1" xfDxf="1" dxf="1" numFmtId="4">
    <oc r="E28">
      <f>D28-C28</f>
    </oc>
    <nc r="E28">
      <v>-84.424999999999997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5" sId="1" xfDxf="1" dxf="1" numFmtId="4">
    <oc r="F28">
      <f>D28/C28*100</f>
    </oc>
    <nc r="F28">
      <v>62.3</v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28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28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28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28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29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B29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96" sId="1" xfDxf="1" dxf="1" numFmtId="4">
    <oc r="C29">
      <v>74.894000000000005</v>
    </oc>
    <nc r="C29">
      <v>115.334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7" sId="1" xfDxf="1" dxf="1" numFmtId="4">
    <oc r="D29">
      <v>265.46600000000001</v>
    </oc>
    <nc r="D29">
      <v>408.83300000000003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8" sId="1" xfDxf="1" dxf="1" numFmtId="4">
    <oc r="E29">
      <f>D29-C29</f>
    </oc>
    <nc r="E29">
      <v>293.49900000000002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F29" start="0" length="0">
    <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G29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29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29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29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30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B30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99" sId="1" xfDxf="1" dxf="1" numFmtId="4">
    <oc r="C30">
      <v>253.95099999999999</v>
    </oc>
    <nc r="C30">
      <v>396.26900000000001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0" sId="1" xfDxf="1" dxf="1" numFmtId="4">
    <oc r="D30">
      <v>575.30399999999997</v>
    </oc>
    <nc r="D30">
      <v>2612.25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1" sId="1" xfDxf="1" dxf="1" numFmtId="4">
    <oc r="E30">
      <f>D30-C30</f>
    </oc>
    <nc r="E30">
      <v>2215.9810000000002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2" sId="1" xfDxf="1" dxf="1">
    <oc r="F30" t="inlineStr">
      <is>
        <t>в 2.3 р.б.</t>
      </is>
    </oc>
    <nc r="F30" t="inlineStr">
      <is>
        <t>в 6,6 р.б.</t>
      </is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30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30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30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30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31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B31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03" sId="1" xfDxf="1" dxf="1" numFmtId="4">
    <oc r="C31">
      <v>17166.055</v>
    </oc>
    <nc r="C31">
      <v>31698.7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4" sId="1" xfDxf="1" dxf="1" numFmtId="4">
    <oc r="D31">
      <v>16948.564999999999</v>
    </oc>
    <nc r="D31">
      <v>41002.646000000001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5" sId="1" xfDxf="1" dxf="1" numFmtId="4">
    <oc r="E31">
      <f>D31-C31</f>
    </oc>
    <nc r="E31">
      <v>9303.9459999999999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6" sId="1" xfDxf="1" dxf="1" numFmtId="4">
    <oc r="F31">
      <f>D31/C31*100</f>
    </oc>
    <nc r="F31">
      <v>129.4</v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31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31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31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31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32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B32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07" sId="1" xfDxf="1" dxf="1" numFmtId="4">
    <oc r="C32">
      <v>31196.47</v>
    </oc>
    <nc r="C32">
      <v>63249.053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8" sId="1" xfDxf="1" dxf="1" numFmtId="4">
    <oc r="D32">
      <v>34431.620000000003</v>
    </oc>
    <nc r="D32">
      <v>74820.554999999993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9" sId="1" xfDxf="1" dxf="1" numFmtId="4">
    <oc r="E32">
      <f>D32-C32</f>
    </oc>
    <nc r="E32">
      <v>11571.502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0" sId="1" xfDxf="1" dxf="1" numFmtId="4">
    <oc r="F32">
      <f>D32/C32*100</f>
    </oc>
    <nc r="F32">
      <v>118.3</v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32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32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32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32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33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B33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11" sId="1" xfDxf="1" dxf="1" numFmtId="4">
    <oc r="C33">
      <v>43726.716</v>
    </oc>
    <nc r="C33">
      <v>82971.623999999996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2" sId="1" xfDxf="1" dxf="1" numFmtId="4">
    <oc r="D33">
      <v>56201.428999999996</v>
    </oc>
    <nc r="D33">
      <v>132243.704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3" sId="1" xfDxf="1" dxf="1" numFmtId="4">
    <oc r="E33">
      <f>D33-C33</f>
    </oc>
    <nc r="E33">
      <v>49272.08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4" sId="1" xfDxf="1" dxf="1" numFmtId="4">
    <oc r="F33">
      <f>D33/C33*100</f>
    </oc>
    <nc r="F33">
      <v>159.4</v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33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33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33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33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34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B34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15" sId="1" xfDxf="1" dxf="1" numFmtId="4">
    <oc r="C34">
      <v>221.56100000000001</v>
    </oc>
    <nc r="C34">
      <v>314.26600000000002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6" sId="1" xfDxf="1" dxf="1" numFmtId="4">
    <oc r="D34">
      <v>789.13300000000004</v>
    </oc>
    <nc r="D34">
      <v>4809.0919999999996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7" sId="1" xfDxf="1" dxf="1" numFmtId="4">
    <oc r="E34">
      <f>D34-C34</f>
    </oc>
    <nc r="E34">
      <v>4494.826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F34" start="0" length="0">
    <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G34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34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34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34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35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B35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18" sId="1" xfDxf="1" dxf="1" numFmtId="4">
    <oc r="C35">
      <v>3588.2719999999999</v>
    </oc>
    <nc r="C35">
      <v>4952.9849999999997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9" sId="1" xfDxf="1" dxf="1" numFmtId="4">
    <oc r="D35">
      <v>4734.83</v>
    </oc>
    <nc r="D35">
      <v>20410.465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0" sId="1" xfDxf="1" dxf="1" numFmtId="4">
    <oc r="E35">
      <f>D35-C35</f>
    </oc>
    <nc r="E35">
      <v>15457.48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1" sId="1" xfDxf="1" dxf="1">
    <oc r="F35">
      <f>D35/C35*100</f>
    </oc>
    <nc r="F35" t="inlineStr">
      <is>
        <t>в 4,1 р.б.</t>
      </is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35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35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35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35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36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B36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22" sId="1" xfDxf="1" dxf="1" numFmtId="4">
    <oc r="C36">
      <v>137.691</v>
    </oc>
    <nc r="C36">
      <v>174.31800000000001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3" sId="1" xfDxf="1" dxf="1" numFmtId="4">
    <oc r="D36">
      <v>287.5</v>
    </oc>
    <nc r="D36">
      <v>1333.559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4" sId="1" xfDxf="1" dxf="1" numFmtId="4">
    <oc r="E36">
      <f>D36-C36</f>
    </oc>
    <nc r="E36">
      <v>1159.241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5" sId="1" xfDxf="1" dxf="1">
    <oc r="F36">
      <f>D36/C36*100</f>
    </oc>
    <nc r="F36" t="inlineStr">
      <is>
        <t>в 7,7 р.б.</t>
      </is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36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36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36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36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37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B37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26" sId="1" xfDxf="1" dxf="1" numFmtId="4">
    <oc r="C37">
      <v>239.84700000000001</v>
    </oc>
    <nc r="C37">
      <v>523.899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7" sId="1" xfDxf="1" dxf="1" numFmtId="4">
    <oc r="D37">
      <v>271.18700000000001</v>
    </oc>
    <nc r="D37">
      <v>487.96499999999997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8" sId="1" xfDxf="1" dxf="1" numFmtId="4">
    <oc r="E37">
      <f>D37-C37</f>
    </oc>
    <nc r="E37">
      <v>-35.933999999999997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9" sId="1" xfDxf="1" dxf="1" numFmtId="4">
    <oc r="F37">
      <f>D37/C37*100</f>
    </oc>
    <nc r="F37">
      <v>93.1</v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37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37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37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37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38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B38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30" sId="1" xfDxf="1" dxf="1" numFmtId="4">
    <oc r="C38">
      <f>C39+C40</f>
    </oc>
    <nc r="C38">
      <v>563.43899999999996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1" sId="1" xfDxf="1" dxf="1" numFmtId="4">
    <oc r="D38">
      <f>D39+D40</f>
    </oc>
    <nc r="D38">
      <v>737.18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2" sId="1" xfDxf="1" dxf="1" numFmtId="4">
    <oc r="E38">
      <f>D38-C38</f>
    </oc>
    <nc r="E38">
      <v>173.74100000000001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3" sId="1" xfDxf="1" dxf="1" numFmtId="4">
    <oc r="F38">
      <f>D38/C38*100</f>
    </oc>
    <nc r="F38">
      <v>130.80000000000001</v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38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38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38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38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39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B39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34" sId="1" xfDxf="1" dxf="1" numFmtId="4">
    <oc r="C39">
      <v>150.571</v>
    </oc>
    <nc r="C39">
      <v>162.14099999999999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5" sId="1" xfDxf="1" dxf="1" numFmtId="4">
    <oc r="D39">
      <v>93.049000000000007</v>
    </oc>
    <nc r="D39">
      <v>263.48399999999998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6" sId="1" xfDxf="1" dxf="1" numFmtId="4">
    <oc r="E39">
      <f>D39-C39</f>
    </oc>
    <nc r="E39">
      <v>101.343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7" sId="1" xfDxf="1" dxf="1">
    <oc r="F39">
      <f>D39/C39*100</f>
    </oc>
    <nc r="F39" t="inlineStr">
      <is>
        <t>в 1,6 р.б.</t>
      </is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39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39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39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39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40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B40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38" sId="1" xfDxf="1" dxf="1" numFmtId="4">
    <oc r="C40">
      <v>375.62299999999999</v>
    </oc>
    <nc r="C40">
      <v>401.298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9" sId="1" xfDxf="1" dxf="1" numFmtId="4">
    <oc r="D40">
      <v>46.776000000000003</v>
    </oc>
    <nc r="D40">
      <v>473.69600000000003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0" sId="1" xfDxf="1" dxf="1" numFmtId="4">
    <oc r="E40">
      <f>D40-C40</f>
    </oc>
    <nc r="E40">
      <v>72.397999999999996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1" sId="1" xfDxf="1" dxf="1" numFmtId="4">
    <oc r="F40">
      <f>D40/C40*100</f>
    </oc>
    <nc r="F40">
      <v>118</v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40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40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40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40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41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B41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42" sId="1" xfDxf="1" dxf="1" numFmtId="4">
    <oc r="C41">
      <f>C42+C43+C44</f>
    </oc>
    <nc r="C41">
      <v>471224.92599999998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3" sId="1" xfDxf="1" dxf="1" numFmtId="4">
    <oc r="D41">
      <f>D42+D43+D44</f>
    </oc>
    <nc r="D41">
      <v>539322.10600000003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4" sId="1" xfDxf="1" dxf="1" numFmtId="4">
    <oc r="E41">
      <f>D41-C41</f>
    </oc>
    <nc r="E41">
      <v>68097.179999999993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5" sId="1" xfDxf="1" dxf="1" numFmtId="4">
    <oc r="F41">
      <f>D41/C41*100</f>
    </oc>
    <nc r="F41">
      <v>114.5</v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41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41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41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41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42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B42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46" sId="1" xfDxf="1" dxf="1" numFmtId="4">
    <oc r="C42">
      <v>41099.021999999997</v>
    </oc>
    <nc r="C42">
      <v>105368.02499999999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7" sId="1" xfDxf="1" dxf="1" numFmtId="4">
    <oc r="D42">
      <v>61463.853000000003</v>
    </oc>
    <nc r="D42">
      <v>118865.28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8" sId="1" xfDxf="1" dxf="1" numFmtId="4">
    <oc r="E42">
      <f>D42-C42</f>
    </oc>
    <nc r="E42">
      <v>13497.254999999999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9" sId="1" xfDxf="1" dxf="1" numFmtId="4">
    <oc r="F42">
      <f>D42/C42*100</f>
    </oc>
    <nc r="F42">
      <v>112.8</v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42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42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42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42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43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B43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50" sId="1" xfDxf="1" dxf="1" numFmtId="4">
    <oc r="C43">
      <v>202910.88500000001</v>
    </oc>
    <nc r="C43">
      <v>365823.56599999999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1" sId="1" xfDxf="1" dxf="1" numFmtId="4">
    <oc r="D43">
      <v>183955.37599999999</v>
    </oc>
    <nc r="D43">
      <v>420465.82900000003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2" sId="1" xfDxf="1" dxf="1" numFmtId="4">
    <oc r="E43">
      <f>D43-C43</f>
    </oc>
    <nc r="E43">
      <v>54642.262999999999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3" sId="1" xfDxf="1" dxf="1" numFmtId="4">
    <oc r="F43">
      <f>D43/C43*100</f>
    </oc>
    <nc r="F43">
      <v>114.9</v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43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43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43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43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44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B44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54" sId="1" xfDxf="1" dxf="1" numFmtId="4">
    <oc r="C44">
      <v>0.11600000000000001</v>
    </oc>
    <nc r="C44">
      <v>33.335000000000001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5" sId="1" xfDxf="1" dxf="1" numFmtId="4">
    <nc r="D44">
      <v>-9.0030000000000001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6" sId="1" xfDxf="1" dxf="1" numFmtId="4">
    <oc r="E44">
      <f>D44-C44</f>
    </oc>
    <nc r="E44">
      <v>-42.338000000000001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7" sId="1" xfDxf="1" dxf="1" numFmtId="4">
    <nc r="F44">
      <v>-27</v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44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44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44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44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58" sId="1" xfDxf="1" dxf="1">
    <oc r="A45">
      <v>19010000</v>
    </oc>
    <nc r="A45">
      <v>19000000</v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9" sId="1" xfDxf="1" dxf="1">
    <oc r="B45" t="inlineStr">
      <is>
        <t>Екологічний податок</t>
      </is>
    </oc>
    <nc r="B45" t="inlineStr">
      <is>
        <t>Інші податки та збори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C45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60" sId="1" xfDxf="1" dxf="1" numFmtId="4">
    <nc r="D45">
      <v>0.502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1" sId="1" xfDxf="1" dxf="1" numFmtId="4">
    <nc r="E45">
      <v>0.502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F45" start="0" length="0">
    <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62" sId="1" xfDxf="1" dxf="1" numFmtId="4">
    <oc r="G45">
      <v>283.66800000000001</v>
    </oc>
    <nc r="G45">
      <v>407.81599999999997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3" sId="1" xfDxf="1" dxf="1" numFmtId="4">
    <oc r="H45">
      <v>318.041</v>
    </oc>
    <nc r="H45">
      <v>592.08000000000004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4" sId="1" xfDxf="1" dxf="1" numFmtId="4">
    <oc r="I45">
      <f>SUM(H45-G45)</f>
    </oc>
    <nc r="I45">
      <v>184.26400000000001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5" sId="1" xfDxf="1" dxf="1" numFmtId="4">
    <oc r="J45">
      <f>H45/G45*100</f>
    </oc>
    <nc r="J45">
      <v>145.19999999999999</v>
    </nc>
    <n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6" sId="1" xfDxf="1" dxf="1">
    <oc r="A46">
      <v>20000000</v>
    </oc>
    <nc r="A46">
      <v>19010000</v>
    </nc>
    <ndxf>
      <font>
        <b/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7" sId="1" xfDxf="1" dxf="1">
    <oc r="B46" t="inlineStr">
      <is>
        <t>Неподаткові надходження</t>
      </is>
    </oc>
    <nc r="B46" t="inlineStr">
      <is>
        <t>Екологічний податок</t>
      </is>
    </nc>
    <ndxf>
      <font>
        <b/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8" sId="1" xfDxf="1" dxf="1">
    <oc r="C46">
      <f>C47+C55+C65</f>
    </oc>
    <nc r="C46"/>
    <n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9" sId="1" xfDxf="1" dxf="1">
    <oc r="D46">
      <f>D47+D55+D65</f>
    </oc>
    <nc r="D46"/>
    <n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0" sId="1" xfDxf="1" dxf="1">
    <oc r="E46">
      <f>D46-C46</f>
    </oc>
    <nc r="E46"/>
    <n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1" sId="1" xfDxf="1" dxf="1">
    <oc r="F46" t="inlineStr">
      <is>
        <t>в 1.9 р.б.</t>
      </is>
    </oc>
    <nc r="F46"/>
    <ndxf>
      <font>
        <b/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2" sId="1" xfDxf="1" dxf="1" numFmtId="4">
    <oc r="G46">
      <f>G65+G73</f>
    </oc>
    <nc r="G46">
      <v>407.81599999999997</v>
    </nc>
    <n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3" sId="1" xfDxf="1" dxf="1" numFmtId="4">
    <oc r="H46">
      <f>H65+H73</f>
    </oc>
    <nc r="H46">
      <v>592.08799999999997</v>
    </nc>
    <n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4" sId="1" xfDxf="1" dxf="1" numFmtId="4">
    <oc r="I46">
      <f>SUM(H46-G46)</f>
    </oc>
    <nc r="I46">
      <v>184.27199999999999</v>
    </nc>
    <n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5" sId="1" xfDxf="1" dxf="1" numFmtId="4">
    <oc r="J46" t="inlineStr">
      <is>
        <t>в 2.9 р.б.</t>
      </is>
    </oc>
    <nc r="J46">
      <v>145.19999999999999</v>
    </nc>
    <ndxf>
      <font>
        <b/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6" sId="1" xfDxf="1" dxf="1">
    <oc r="A47">
      <v>21000000</v>
    </oc>
    <nc r="A47">
      <v>19050300</v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7" sId="1" xfDxf="1" dxf="1">
    <oc r="B47" t="inlineStr">
      <is>
        <t>Доходи від власності та підприємницької діяльності</t>
      </is>
    </oc>
    <nc r="B47" t="inlineStr">
      <is>
        <t>Надходження від сплати збору за забруднення навколишнього природного середовища фізичними особами  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8" sId="1" xfDxf="1" dxf="1">
    <oc r="C47">
      <f>C48</f>
    </oc>
    <nc r="C47"/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9" sId="1" xfDxf="1" dxf="1">
    <oc r="D47">
      <f>D48</f>
    </oc>
    <nc r="D47"/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0" sId="1" xfDxf="1" dxf="1">
    <oc r="E47">
      <f>D47-C47</f>
    </oc>
    <nc r="E47"/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1" sId="1" xfDxf="1" dxf="1">
    <oc r="F47" t="inlineStr">
      <is>
        <t>в 3.0 р.б.</t>
      </is>
    </oc>
    <nc r="F47"/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47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82" sId="1" xfDxf="1" dxf="1" numFmtId="4">
    <nc r="H47">
      <v>-8.0000000000000002E-3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3" sId="1" xfDxf="1" dxf="1" numFmtId="4">
    <nc r="I47">
      <v>-8.0000000000000002E-3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J47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84" sId="1" xfDxf="1" dxf="1">
    <oc r="A48">
      <v>21080000</v>
    </oc>
    <nc r="A48">
      <v>19090500</v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5" sId="1" xfDxf="1" dxf="1">
    <oc r="B48" t="inlineStr">
      <is>
        <t>Інші надходження</t>
      </is>
    </oc>
    <nc r="B48" t="inlineStr">
      <is>
        <t>Податки та збори, не віднесені до інших категорій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6" sId="1" xfDxf="1" dxf="1">
    <oc r="C48">
      <f>C49+C53+C50+C51+C52+C54</f>
    </oc>
    <nc r="C48"/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7" sId="1" xfDxf="1" dxf="1" numFmtId="4">
    <oc r="D48">
      <f>D49+D53+D50+D51+D52+D54</f>
    </oc>
    <nc r="D48">
      <v>0.502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8" sId="1" xfDxf="1" dxf="1" numFmtId="4">
    <oc r="E48">
      <f>D48-C48</f>
    </oc>
    <nc r="E48">
      <v>0.502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9" sId="1" xfDxf="1" dxf="1">
    <oc r="F48" t="inlineStr">
      <is>
        <t>в 3.0 р.б.</t>
      </is>
    </oc>
    <nc r="F48"/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48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48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48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48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90" sId="1" xfDxf="1" dxf="1">
    <oc r="A49">
      <v>21080500</v>
    </oc>
    <nc r="A49">
      <v>20000000</v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1" sId="1" xfDxf="1" dxf="1">
    <oc r="B49" t="inlineStr">
      <is>
        <t>Інші надходження</t>
      </is>
    </oc>
    <nc r="B49" t="inlineStr">
      <is>
        <t>Неподаткові надходження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2" sId="1" xfDxf="1" dxf="1" numFmtId="4">
    <oc r="C49">
      <v>50.036999999999999</v>
    </oc>
    <nc r="C49">
      <v>24076.988000000001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3" sId="1" xfDxf="1" dxf="1" numFmtId="4">
    <nc r="D49">
      <v>64553.851999999999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4" sId="1" xfDxf="1" dxf="1" numFmtId="4">
    <oc r="E49">
      <f>D49-C49</f>
    </oc>
    <nc r="E49">
      <v>40476.864000000001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F49" start="0" length="0">
    <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95" sId="1" xfDxf="1" dxf="1" numFmtId="4">
    <nc r="G49">
      <v>126245.42600000001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6" sId="1" xfDxf="1" dxf="1" numFmtId="4">
    <nc r="H49">
      <v>173882.283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7" sId="1" xfDxf="1" dxf="1" numFmtId="4">
    <nc r="I49">
      <v>47636.857000000004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8" sId="1" xfDxf="1" dxf="1" numFmtId="4">
    <nc r="J49">
      <v>137.69999999999999</v>
    </nc>
    <n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9" sId="1" xfDxf="1" dxf="1">
    <oc r="A50">
      <v>21081100</v>
    </oc>
    <nc r="A50">
      <v>21000000</v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0" sId="1" xfDxf="1" dxf="1">
    <oc r="B50" t="inlineStr">
      <is>
        <t>Адміністративні штрафи та інші санкції</t>
      </is>
    </oc>
    <nc r="B50" t="inlineStr">
      <is>
        <t>Доходи від власності та підприємницької діяльності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1" sId="1" xfDxf="1" dxf="1" numFmtId="4">
    <oc r="C50">
      <v>511.72</v>
    </oc>
    <nc r="C50">
      <v>2415.502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2" sId="1" xfDxf="1" dxf="1" numFmtId="4">
    <oc r="D50">
      <v>2458.9560000000001</v>
    </oc>
    <nc r="D50">
      <v>8370.9560000000001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3" sId="1" xfDxf="1" dxf="1" numFmtId="4">
    <oc r="E50">
      <f>D50-C50</f>
    </oc>
    <nc r="E50">
      <v>5955.4539999999997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4" sId="1" xfDxf="1" dxf="1">
    <oc r="F50" t="inlineStr">
      <is>
        <t>в 4.8 р.б.</t>
      </is>
    </oc>
    <nc r="F50" t="inlineStr">
      <is>
        <t>в 3,5 р.б.</t>
      </is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50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50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50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50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05" sId="1" xfDxf="1" dxf="1">
    <oc r="A51">
      <v>21081500</v>
    </oc>
    <nc r="A51">
      <v>21080000</v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6" sId="1" xfDxf="1" dxf="1">
    <oc r="B51" t="inlineStr">
      <is>
        <r>
          <t>Штрафні санкції, що застосовуються відповідно до </t>
        </r>
        <r>
          <rPr>
            <u/>
            <sz val="14"/>
            <color rgb="FF000099"/>
            <rFont val="Times New Roman"/>
            <family val="1"/>
            <charset val="204"/>
          </rPr>
          <t>Закону України</t>
        </r>
        <r>
          <rPr>
            <sz val="14"/>
            <color rgb="FF333333"/>
            <rFont val="Times New Roman"/>
            <family val="1"/>
            <charset val="204"/>
          </rPr>
          <t> "Про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пального"</t>
        </r>
      </is>
    </oc>
    <nc r="B51" t="inlineStr">
      <is>
        <t>Інші надходження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7" sId="1" xfDxf="1" dxf="1" numFmtId="4">
    <oc r="C51">
      <v>379.52300000000002</v>
    </oc>
    <nc r="C51">
      <v>2415.502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8" sId="1" xfDxf="1" dxf="1" numFmtId="4">
    <oc r="D51">
      <v>711.76099999999997</v>
    </oc>
    <nc r="D51">
      <v>8370.9560000000001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9" sId="1" xfDxf="1" dxf="1" numFmtId="4">
    <oc r="E51">
      <f>D51-C51</f>
    </oc>
    <nc r="E51">
      <v>5955.4539999999997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0" sId="1" xfDxf="1" dxf="1">
    <oc r="F51" t="inlineStr">
      <is>
        <t>в 1.9 р.б.</t>
      </is>
    </oc>
    <nc r="F51" t="inlineStr">
      <is>
        <t>в 3,5 р.б.</t>
      </is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51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51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51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51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11" sId="1" xfDxf="1" dxf="1">
    <oc r="A52">
      <v>21081700</v>
    </oc>
    <nc r="A52">
      <v>21080500</v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2" sId="1" xfDxf="1" dxf="1">
    <oc r="B52" t="inlineStr">
      <is>
        <t>Плата за встановлення земельного сервітуту</t>
      </is>
    </oc>
    <nc r="B52" t="inlineStr">
      <is>
        <t>Інші надходження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3" sId="1" xfDxf="1" dxf="1" numFmtId="4">
    <oc r="C52">
      <v>120</v>
    </oc>
    <nc r="C52">
      <v>50.036999999999999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4" sId="1" xfDxf="1" dxf="1">
    <oc r="D52">
      <v>80</v>
    </oc>
    <nc r="D52"/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5" sId="1" xfDxf="1" dxf="1" numFmtId="4">
    <oc r="E52">
      <f>D52-C52</f>
    </oc>
    <nc r="E52">
      <v>-50.036999999999999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6" sId="1" xfDxf="1" dxf="1">
    <oc r="F52">
      <f>D52/C52*100</f>
    </oc>
    <nc r="F52"/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52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52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52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52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17" sId="1" xfDxf="1" dxf="1">
    <oc r="A53">
      <v>21081800</v>
    </oc>
    <nc r="A53">
      <v>21081100</v>
    </nc>
    <ndxf>
      <font>
        <sz val="14"/>
        <color theme="1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8" sId="1" xfDxf="1" dxf="1">
    <oc r="B53" t="inlineStr">
      <is>
        <t>Адміністративні штрафи за адміністративні правопорушення у сфері забезпечення безпеки дорожнього руху, зафіксовані в автоматичному режимі</t>
      </is>
    </oc>
    <nc r="B53" t="inlineStr">
      <is>
        <t>Адміністративні штрафи та інші санкції</t>
      </is>
    </nc>
    <ndxf>
      <font>
        <sz val="14"/>
        <color theme="1"/>
        <name val="Times New Roman"/>
        <scheme val="none"/>
      </font>
      <fill>
        <patternFill patternType="solid">
          <bgColor rgb="FFFFFF00"/>
        </patternFill>
      </fill>
      <alignment wrapText="1" readingOrder="0"/>
    </ndxf>
  </rcc>
  <rcc rId="4119" sId="1" xfDxf="1" dxf="1" numFmtId="4">
    <nc r="C53">
      <v>1781.23</v>
    </nc>
    <ndxf>
      <font>
        <sz val="14"/>
        <color theme="1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0" sId="1" xfDxf="1" dxf="1" numFmtId="4">
    <oc r="D53">
      <v>4.8000000000000001E-2</v>
    </oc>
    <nc r="D53">
      <v>5176.5349999999999</v>
    </nc>
    <ndxf>
      <font>
        <sz val="14"/>
        <color theme="1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1" sId="1" xfDxf="1" dxf="1" numFmtId="4">
    <oc r="E53">
      <f>D53-C53</f>
    </oc>
    <nc r="E53">
      <v>3395.3049999999998</v>
    </nc>
    <ndxf>
      <font>
        <sz val="14"/>
        <color theme="1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2" sId="1" xfDxf="1" dxf="1">
    <nc r="F53" t="inlineStr">
      <is>
        <t>в 2,9 р.б.</t>
      </is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53" start="0" length="0">
    <dxf>
      <font>
        <sz val="14"/>
        <color theme="1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53" start="0" length="0">
    <dxf>
      <font>
        <sz val="14"/>
        <color theme="1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53" start="0" length="0">
    <dxf>
      <font>
        <sz val="14"/>
        <color theme="1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53" start="0" length="0">
    <dxf>
      <font>
        <sz val="14"/>
        <color theme="1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23" sId="1" xfDxf="1" dxf="1">
    <oc r="A54">
      <v>21082400</v>
    </oc>
    <nc r="A54">
      <v>21081500</v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4" sId="1" xfDxf="1" dxf="1">
    <oc r="B54" t="inlineStr">
      <is>
        <t>Кошти гарантійного та реєстраційного внесків, що визначені Законом України "Про оренду державного та комунального майна", які підлягають перерахуванню оператором електронного майданчика до відповідного бюджету</t>
      </is>
    </oc>
    <nc r="B54" t="inlineStr">
      <is>
        <t>Штрафні санкції, що застосовуються відповідно до Закону України "Про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пального"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5" sId="1" xfDxf="1" dxf="1" numFmtId="4">
    <oc r="C54">
      <v>53.427999999999997</v>
    </oc>
    <nc r="C54">
      <v>399.096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6" sId="1" xfDxf="1" dxf="1" numFmtId="4">
    <oc r="D54">
      <v>56.945999999999998</v>
    </oc>
    <nc r="D54">
      <v>2368.319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7" sId="1" xfDxf="1" dxf="1" numFmtId="4">
    <oc r="E54">
      <f>D54-C54</f>
    </oc>
    <nc r="E54">
      <v>1969.223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8" sId="1" xfDxf="1" dxf="1">
    <oc r="F54">
      <f>D54/C54*100</f>
    </oc>
    <nc r="F54" t="inlineStr">
      <is>
        <t>в 5,9 р.б.</t>
      </is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54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54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54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54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29" sId="1" xfDxf="1" dxf="1">
    <oc r="A55">
      <v>22000000</v>
    </oc>
    <nc r="A55">
      <v>21081700</v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0" sId="1" xfDxf="1" dxf="1">
    <oc r="B55" t="inlineStr">
      <is>
        <t xml:space="preserve">Адміністративні збори та платежі, доходи від некомерційної господарської діяльності </t>
      </is>
    </oc>
    <nc r="B55" t="inlineStr">
      <is>
        <t>Плата за встановлення земельного сервітуту, за надання права користування земельною ділянкою для сільськогосподарських потреб (емфітевзис), для забудови (суперфіцій)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1" sId="1" xfDxf="1" dxf="1" numFmtId="4">
    <oc r="C55">
      <f>C56+C61+C62</f>
    </oc>
    <nc r="C55">
      <v>120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2" sId="1" xfDxf="1" dxf="1" numFmtId="4">
    <oc r="D55">
      <f>D56+D61+D62</f>
    </oc>
    <nc r="D55">
      <v>650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3" sId="1" xfDxf="1" dxf="1" numFmtId="4">
    <oc r="E55">
      <f>D55-C55</f>
    </oc>
    <nc r="E55">
      <v>530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4" sId="1" xfDxf="1" dxf="1">
    <oc r="F55" t="inlineStr">
      <is>
        <t>в 2.0 р.б.</t>
      </is>
    </oc>
    <nc r="F55" t="inlineStr">
      <is>
        <t>в 5,4 р.б.</t>
      </is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55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55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55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55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35" sId="1" xfDxf="1" dxf="1">
    <oc r="A56">
      <v>22010000</v>
    </oc>
    <nc r="A56">
      <v>21081800</v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6" sId="1" xfDxf="1" dxf="1">
    <oc r="B56" t="inlineStr">
      <is>
        <t>Плата за надання адміністративних послуг</t>
      </is>
    </oc>
    <nc r="B56" t="inlineStr">
      <is>
        <t>Адміністративні штрафи за адміністративні правопорушення у сфері забезпечення безпеки дорожнього руху, зафіксовані в автоматичному режимі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7" sId="1" xfDxf="1" dxf="1">
    <oc r="C56">
      <f>C60+C59+C58+C57</f>
    </oc>
    <nc r="C56"/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8" sId="1" xfDxf="1" dxf="1" numFmtId="4">
    <oc r="D56">
      <f>D60+D59+D58+D57</f>
    </oc>
    <nc r="D56">
      <v>5.2999999999999999E-2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9" sId="1" xfDxf="1" dxf="1" numFmtId="4">
    <oc r="E56">
      <f>D56-C56</f>
    </oc>
    <nc r="E56">
      <v>5.2999999999999999E-2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0" sId="1" xfDxf="1" dxf="1">
    <oc r="F56" t="inlineStr">
      <is>
        <t>в 2.8 р.б.</t>
      </is>
    </oc>
    <nc r="F56"/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56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56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56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56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41" sId="1" xfDxf="1" dxf="1">
    <oc r="A57">
      <v>22010300</v>
    </oc>
    <nc r="A57">
      <v>21082400</v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2" sId="1" xfDxf="1" dxf="1">
    <oc r="B57" t="inlineStr">
      <is>
        <t>Адміністративний збір за проведення державної реєстрації юридичних осіб,  фізичних осіб – підприємців та громадських формувань</t>
      </is>
    </oc>
    <nc r="B57" t="inlineStr">
      <is>
        <t>Кошти гарантійного та реєстраційного внесків, що визначені Законом України "Про оренду державного та комунального майна", які підлягають перерахуванню оператором електронного майданчика до відповідного бюджету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3" sId="1" xfDxf="1" dxf="1" numFmtId="4">
    <oc r="C57">
      <v>126.542</v>
    </oc>
    <nc r="C57">
      <v>65.138999999999996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4" sId="1" xfDxf="1" dxf="1" numFmtId="4">
    <oc r="D57">
      <v>135.35900000000001</v>
    </oc>
    <nc r="D57">
      <v>176.04900000000001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5" sId="1" xfDxf="1" dxf="1" numFmtId="4">
    <oc r="E57">
      <f>D57-C57</f>
    </oc>
    <nc r="E57">
      <v>110.91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F57" start="0" length="0">
    <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G57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57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57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57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46" sId="1" xfDxf="1" dxf="1">
    <oc r="A58">
      <v>22012500</v>
    </oc>
    <nc r="A58">
      <v>22000000</v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7" sId="1" xfDxf="1" dxf="1">
    <oc r="B58" t="inlineStr">
      <is>
        <t>Плата за надання інших адміністративних послуг</t>
      </is>
    </oc>
    <nc r="B58" t="inlineStr">
      <is>
        <t xml:space="preserve">Адміністративні збори та платежі, доходи від некомерційної господарської діяльності 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8" sId="1" xfDxf="1" dxf="1" numFmtId="4">
    <oc r="C58">
      <v>4364.6570000000002</v>
    </oc>
    <nc r="C58">
      <v>12807.859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9" sId="1" xfDxf="1" dxf="1" numFmtId="4">
    <oc r="D58">
      <v>12796.191999999999</v>
    </oc>
    <nc r="D58">
      <v>33544.578999999998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0" sId="1" xfDxf="1" dxf="1" numFmtId="4">
    <oc r="E58">
      <f>D58-C58</f>
    </oc>
    <nc r="E58">
      <v>20736.72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F58" start="0" length="0">
    <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G58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58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58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58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51" sId="1" xfDxf="1" dxf="1">
    <oc r="A59">
      <v>22012600</v>
    </oc>
    <nc r="A59">
      <v>22010000</v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2" sId="1" xfDxf="1" dxf="1">
    <oc r="B59" t="inlineStr">
      <is>
        <t>Адміністративний збір за державну реєстрацію речових прав на нерухоме майно та їх обтяжень</t>
      </is>
    </oc>
    <nc r="B59" t="inlineStr">
      <is>
        <t>Плата за надання адміністративних послуг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3" sId="1" xfDxf="1" dxf="1" numFmtId="4">
    <oc r="C59">
      <v>124.935</v>
    </oc>
    <nc r="C59">
      <v>7973.9870000000001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4" sId="1" xfDxf="1" dxf="1" numFmtId="4">
    <oc r="D59">
      <v>107</v>
    </oc>
    <nc r="D59">
      <v>26124.545999999998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5" sId="1" xfDxf="1" dxf="1" numFmtId="4">
    <oc r="E59">
      <f>D59-C59</f>
    </oc>
    <nc r="E59">
      <v>18150.559000000001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F59" start="0" length="0">
    <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G59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59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59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59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56" sId="1" xfDxf="1" dxf="1">
    <oc r="A60">
      <v>22012900</v>
    </oc>
    <nc r="A60">
      <v>22010300</v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7" sId="1" xfDxf="1" dxf="1">
    <oc r="B60" t="inlineStr">
      <is>
    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    </is>
    </oc>
    <nc r="B60" t="inlineStr">
      <is>
        <t>Адміністративний збір за проведення державної реєстрації юридичних осіб,  фізичних осіб – підприємців та громадських формувань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8" sId="1" xfDxf="1" dxf="1" numFmtId="4">
    <oc r="C60">
      <v>5.9820000000000002</v>
    </oc>
    <nc r="C60">
      <v>194.34299999999999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9" sId="1" xfDxf="1" dxf="1" numFmtId="4">
    <oc r="D60">
      <v>0.67800000000000005</v>
    </oc>
    <nc r="D60">
      <v>314.82100000000003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0" sId="1" xfDxf="1" dxf="1" numFmtId="4">
    <oc r="E60">
      <f>D60-C60</f>
    </oc>
    <nc r="E60">
      <v>120.47799999999999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F60" start="0" length="0">
    <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G60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60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60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60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61" sId="1" xfDxf="1" dxf="1">
    <oc r="A61">
      <v>22080400</v>
    </oc>
    <nc r="A61">
      <v>22012500</v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2" sId="1" xfDxf="1" dxf="1">
    <oc r="B61" t="inlineStr">
      <is>
        <t>Надходження від орендної плати за користування майновим комплексом та іншим майном, що перебуває в комунальній власності</t>
      </is>
    </oc>
    <nc r="B61" t="inlineStr">
      <is>
        <t>Плата за надання інших адміністративних послуг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3" sId="1" xfDxf="1" dxf="1" numFmtId="4">
    <oc r="C61">
      <v>3147.4569999999999</v>
    </oc>
    <nc r="C61">
      <v>7626.0069999999996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4" sId="1" xfDxf="1" dxf="1" numFmtId="4">
    <oc r="D61">
      <v>2636.201</v>
    </oc>
    <nc r="D61">
      <v>25412.964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5" sId="1" xfDxf="1" dxf="1" numFmtId="4">
    <oc r="E61">
      <f>D61-C61</f>
    </oc>
    <nc r="E61">
      <v>17786.956999999999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F61" start="0" length="0">
    <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G61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61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61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61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66" sId="1" xfDxf="1" dxf="1">
    <oc r="A62">
      <v>22090000</v>
    </oc>
    <nc r="A62">
      <v>22012600</v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7" sId="1" xfDxf="1" dxf="1">
    <oc r="B62" t="inlineStr">
      <is>
        <t>Державне мито</t>
      </is>
    </oc>
    <nc r="B62" t="inlineStr">
      <is>
        <t>Адміністративний збір за державну реєстрацію речових прав на нерухоме майно та їх обтяжень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8" sId="1" xfDxf="1" dxf="1" numFmtId="4">
    <oc r="C62">
      <f>C63+C64</f>
    </oc>
    <nc r="C62">
      <v>146.17500000000001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9" sId="1" xfDxf="1" dxf="1" numFmtId="4">
    <oc r="D62">
      <f>D63+D64</f>
    </oc>
    <nc r="D62">
      <v>388.06099999999998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0" sId="1" xfDxf="1" dxf="1" numFmtId="4">
    <oc r="E62">
      <f>D62-C62</f>
    </oc>
    <nc r="E62">
      <v>241.886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1" sId="1" xfDxf="1" dxf="1">
    <oc r="F62" t="inlineStr">
      <is>
        <t>в 1.8 р.б.</t>
      </is>
    </oc>
    <nc r="F62" t="inlineStr">
      <is>
        <t>в 2,7 р.б.</t>
      </is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62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62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62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62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72" sId="1" xfDxf="1" dxf="1">
    <oc r="A63">
      <v>22090100</v>
    </oc>
    <nc r="A63">
      <v>22012900</v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3" sId="1" xfDxf="1" dxf="1">
    <oc r="B63" t="inlineStr">
      <is>
        <t>Державне мито, що сплачується за місцем розгляду та оформлення документів, у тому числі за оформлення документів на спадщину і дарування</t>
      </is>
    </oc>
    <nc r="B63" t="inlineStr">
      <is>
    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4" sId="1" xfDxf="1" dxf="1" numFmtId="4">
    <oc r="C63">
      <v>32.369999999999997</v>
    </oc>
    <nc r="C63">
      <v>7.4619999999999997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5" sId="1" xfDxf="1" dxf="1" numFmtId="4">
    <oc r="D63">
      <v>18.074000000000002</v>
    </oc>
    <nc r="D63">
      <v>8.6999999999999993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6" sId="1" xfDxf="1" dxf="1" numFmtId="4">
    <oc r="E63">
      <f>D63-C63</f>
    </oc>
    <nc r="E63">
      <v>1.238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7" sId="1" xfDxf="1" dxf="1" numFmtId="4">
    <oc r="F63">
      <f>D63/C63*100</f>
    </oc>
    <nc r="F63">
      <v>116.6</v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63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63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63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63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78" sId="1" xfDxf="1" dxf="1">
    <oc r="A64">
      <v>22090400</v>
    </oc>
    <nc r="A64">
      <v>22080400</v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9" sId="1" xfDxf="1" dxf="1">
    <oc r="B64" t="inlineStr">
      <is>
        <t>Державне мито, пов'язане з видачею та оформленням закордонних паспортів (посвідок) та паспортів громадян України</t>
      </is>
    </oc>
    <nc r="B64" t="inlineStr">
      <is>
        <t>Надходження від орендної плати за користування майновим комплексом та іншим майном, що перебуває в комунальній власності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0" sId="1" xfDxf="1" dxf="1" numFmtId="4">
    <oc r="C64">
      <v>42.948999999999998</v>
    </oc>
    <nc r="C64">
      <v>4726.9970000000003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1" sId="1" xfDxf="1" dxf="1" numFmtId="4">
    <oc r="D64">
      <v>117.169</v>
    </oc>
    <nc r="D64">
      <v>7089.652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2" sId="1" xfDxf="1" dxf="1" numFmtId="4">
    <oc r="E64">
      <f>D64-C64</f>
    </oc>
    <nc r="E64">
      <v>2362.6550000000002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3" sId="1" xfDxf="1" dxf="1" numFmtId="4">
    <oc r="F64" t="inlineStr">
      <is>
        <t>в 2.7 р.б.</t>
      </is>
    </oc>
    <nc r="F64">
      <v>150</v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64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64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64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64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84" sId="1" xfDxf="1" dxf="1">
    <oc r="A65">
      <v>24000000</v>
    </oc>
    <nc r="A65">
      <v>22090000</v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5" sId="1" xfDxf="1" dxf="1">
    <oc r="B65" t="inlineStr">
      <is>
        <t>Інші неподаткові надходження</t>
      </is>
    </oc>
    <nc r="B65" t="inlineStr">
      <is>
        <t>Державне мито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6" sId="1" xfDxf="1" dxf="1" numFmtId="4">
    <oc r="C65">
      <f>C66+C71</f>
    </oc>
    <nc r="C65">
      <v>106.875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7" sId="1" xfDxf="1" dxf="1" numFmtId="4">
    <oc r="D65">
      <f>D66+D71</f>
    </oc>
    <nc r="D65">
      <v>330.38099999999997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8" sId="1" xfDxf="1" dxf="1" numFmtId="4">
    <oc r="E65">
      <f>D65-C65</f>
    </oc>
    <nc r="E65">
      <v>223.506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9" sId="1" xfDxf="1" dxf="1">
    <oc r="F65">
      <f>D65/C65*100</f>
    </oc>
    <nc r="F65" t="inlineStr">
      <is>
        <t>в 3,1 р.б.</t>
      </is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0" sId="1" xfDxf="1" dxf="1">
    <oc r="G65">
      <f>G66+G71+G72</f>
    </oc>
    <nc r="G65"/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1" sId="1" xfDxf="1" dxf="1">
    <oc r="H65">
      <f>H66+H71+H72</f>
    </oc>
    <nc r="H65"/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2" sId="1" xfDxf="1" dxf="1">
    <oc r="I65">
      <f>SUM(H65-G65)</f>
    </oc>
    <nc r="I65"/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3" sId="1" xfDxf="1" dxf="1">
    <oc r="J65">
      <f>H65/G65*100</f>
    </oc>
    <nc r="J65"/>
    <n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4" sId="1" xfDxf="1" dxf="1">
    <oc r="A66">
      <v>24060000</v>
    </oc>
    <nc r="A66">
      <v>22090100</v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5" sId="1" xfDxf="1" dxf="1">
    <oc r="B66" t="inlineStr">
      <is>
        <t>Інші надходження</t>
      </is>
    </oc>
    <nc r="B66" t="inlineStr">
      <is>
        <t>Державне мито, що сплачується за місцем розгляду та оформлення документів, у тому числі за оформлення документів на спадщину і дарування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6" sId="1" xfDxf="1" dxf="1" numFmtId="4">
    <oc r="C66">
      <f>C67+C70+C68</f>
    </oc>
    <nc r="C66">
      <v>43.417000000000002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7" sId="1" xfDxf="1" dxf="1" numFmtId="4">
    <oc r="D66">
      <f>D67+D70+D68</f>
    </oc>
    <nc r="D66">
      <v>81.38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8" sId="1" xfDxf="1" dxf="1" numFmtId="4">
    <oc r="E66">
      <f>D66-C66</f>
    </oc>
    <nc r="E66">
      <v>37.963000000000001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9" sId="1" xfDxf="1" dxf="1">
    <oc r="F66">
      <f>D66/C66*100</f>
    </oc>
    <nc r="F66" t="inlineStr">
      <is>
        <t>в 1,9 р.б.</t>
      </is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0" sId="1" xfDxf="1" dxf="1">
    <oc r="G66">
      <f>G69</f>
    </oc>
    <nc r="G66"/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1" sId="1" xfDxf="1" dxf="1">
    <oc r="H66">
      <f>H69</f>
    </oc>
    <nc r="H66"/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2" sId="1" xfDxf="1" dxf="1">
    <oc r="I66">
      <f>SUM(H66-G66)</f>
    </oc>
    <nc r="I66"/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3" sId="1" xfDxf="1" dxf="1">
    <oc r="J66">
      <f>H66/G66*100</f>
    </oc>
    <nc r="J66"/>
    <n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4" sId="1" xfDxf="1" dxf="1">
    <oc r="A67">
      <v>24060300</v>
    </oc>
    <nc r="A67">
      <v>22090400</v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5" sId="1" xfDxf="1" dxf="1">
    <oc r="B67" t="inlineStr">
      <is>
        <t>Інші надходження</t>
      </is>
    </oc>
    <nc r="B67" t="inlineStr">
      <is>
        <t>Державне мито, пов'язане з видачею та оформленням закордонних паспортів (посвідок) та паспортів громадян України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6" sId="1" xfDxf="1" dxf="1" numFmtId="4">
    <oc r="C67">
      <v>3606.7460000000001</v>
    </oc>
    <nc r="C67">
      <v>63.457999999999998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7" sId="1" xfDxf="1" dxf="1" numFmtId="4">
    <oc r="D67">
      <v>4729.2030000000004</v>
    </oc>
    <nc r="D67">
      <v>249.001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8" sId="1" xfDxf="1" dxf="1" numFmtId="4">
    <oc r="E67">
      <f>D67-C67</f>
    </oc>
    <nc r="E67">
      <v>185.54300000000001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9" sId="1" xfDxf="1" dxf="1">
    <oc r="F67">
      <f>D67/C67*100</f>
    </oc>
    <nc r="F67" t="inlineStr">
      <is>
        <t>в 3,9 р.б.</t>
      </is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67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67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67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67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10" sId="1" xfDxf="1" dxf="1">
    <oc r="A68">
      <v>24061900</v>
    </oc>
    <nc r="A68">
      <v>24000000</v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1" sId="1" xfDxf="1" dxf="1">
    <oc r="B68" t="inlineStr">
      <is>
        <t>Кошти, отримані від надання учасниками процедури закупівлі / спрощеної закупівлі як забезпечення їх тендерної пропозиції / пропозиції учасника спрощеної закупівлі, які не підлягають поверненню цим учасникам</t>
      </is>
    </oc>
    <nc r="B68" t="inlineStr">
      <is>
        <t>Інші неподаткові надходження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2" sId="1" xfDxf="1" dxf="1" numFmtId="4">
    <nc r="C68">
      <v>8853.6270000000004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3" sId="1" xfDxf="1" dxf="1" numFmtId="4">
    <oc r="D68">
      <v>74.831000000000003</v>
    </oc>
    <nc r="D68">
      <v>22638.316999999999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4" sId="1" xfDxf="1" dxf="1" numFmtId="4">
    <oc r="E68">
      <f>D68-C68</f>
    </oc>
    <nc r="E68">
      <v>13784.69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5" sId="1" xfDxf="1" dxf="1">
    <nc r="F68" t="inlineStr">
      <is>
        <t>в 2,6 р.б.</t>
      </is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6" sId="1" xfDxf="1" dxf="1" numFmtId="4">
    <nc r="G68">
      <v>329.452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7" sId="1" xfDxf="1" dxf="1" numFmtId="4">
    <nc r="H68">
      <v>473.98599999999999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8" sId="1" xfDxf="1" dxf="1" numFmtId="4">
    <nc r="I68">
      <v>144.53399999999999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9" sId="1" xfDxf="1" dxf="1" numFmtId="4">
    <nc r="J68">
      <v>143.9</v>
    </nc>
    <n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0" sId="1" xfDxf="1" dxf="1">
    <oc r="A69">
      <v>24062100</v>
    </oc>
    <nc r="A69">
      <v>24060000</v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1" sId="1" xfDxf="1" dxf="1">
    <oc r="B69" t="inlineStr">
      <is>
    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    </is>
    </oc>
    <nc r="B69" t="inlineStr">
      <is>
        <t>Інші надходження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2" sId="1" xfDxf="1" dxf="1" numFmtId="4">
    <nc r="C69">
      <v>8853.6270000000004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3" sId="1" xfDxf="1" dxf="1" numFmtId="4">
    <nc r="D69">
      <v>22638.316999999999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4" sId="1" xfDxf="1" dxf="1" numFmtId="4">
    <nc r="E69">
      <v>13784.69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5" sId="1" xfDxf="1" dxf="1">
    <nc r="F69" t="inlineStr">
      <is>
        <t>в 2,6 р.б.</t>
      </is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69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26" sId="1" xfDxf="1" dxf="1" numFmtId="4">
    <oc r="H69">
      <v>42.381999999999998</v>
    </oc>
    <nc r="H69">
      <v>83.41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7" sId="1" xfDxf="1" dxf="1" numFmtId="4">
    <oc r="I69">
      <f>SUM(H69-G69)</f>
    </oc>
    <nc r="I69">
      <v>-21.913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8" sId="1" xfDxf="1" dxf="1" numFmtId="4">
    <oc r="J69">
      <f>H69/G69*100</f>
    </oc>
    <nc r="J69">
      <v>79.2</v>
    </nc>
    <n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9" sId="1" xfDxf="1" dxf="1">
    <oc r="A70">
      <v>24062200</v>
    </oc>
    <nc r="A70">
      <v>24060300</v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0" sId="1" xfDxf="1" dxf="1">
    <oc r="B70" t="inlineStr">
      <is>
    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
</t>
      </is>
    </oc>
    <nc r="B70" t="inlineStr">
      <is>
        <t>Інші надходження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1" sId="1" xfDxf="1" dxf="1" numFmtId="4">
    <oc r="C70">
      <v>796.98800000000006</v>
    </oc>
    <nc r="C70">
      <v>8049.9139999999998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2" sId="1" xfDxf="1" dxf="1" numFmtId="4">
    <oc r="D70">
      <v>874.029</v>
    </oc>
    <nc r="D70">
      <v>18354.375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3" sId="1" xfDxf="1" dxf="1" numFmtId="4">
    <oc r="E70">
      <f>D70-C70</f>
    </oc>
    <nc r="E70">
      <v>10304.460999999999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4" sId="1" xfDxf="1" dxf="1">
    <oc r="F70">
      <f>D70/C70*100</f>
    </oc>
    <nc r="F70" t="inlineStr">
      <is>
        <t>в 2,3 р.б.</t>
      </is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70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70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70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70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35" sId="1" xfDxf="1" dxf="1">
    <oc r="A71">
      <v>24110900</v>
    </oc>
    <nc r="A71">
      <v>24061900</v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6" sId="1" xfDxf="1" dxf="1">
    <oc r="B71" t="inlineStr">
      <is>
        <t>Відсотки за користування 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    </is>
    </oc>
    <nc r="B71" t="inlineStr">
      <is>
        <t>Кошти, отримані від надання учасниками процедури закупівлі / спрощеної закупівлі як забезпечення їх тендерної пропозиції / пропозиції учасника спрощеної закупівлі, які не підлягають поверненню цим учасникам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C71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37" sId="1" xfDxf="1" dxf="1" numFmtId="4">
    <nc r="D71">
      <v>74.831000000000003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8" sId="1" xfDxf="1" dxf="1" numFmtId="4">
    <nc r="E71">
      <v>74.831000000000003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F71" start="0" length="0">
    <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39" sId="1" xfDxf="1" dxf="1">
    <oc r="G71">
      <v>116.90900000000001</v>
    </oc>
    <nc r="G71"/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0" sId="1" xfDxf="1" dxf="1">
    <oc r="H71">
      <v>132.20400000000001</v>
    </oc>
    <nc r="H71"/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1" sId="1" xfDxf="1" dxf="1">
    <oc r="I71">
      <f>SUM(H71-G71)</f>
    </oc>
    <nc r="I71"/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2" sId="1" xfDxf="1" dxf="1">
    <oc r="J71">
      <f>H71/G71*100</f>
    </oc>
    <nc r="J71"/>
    <n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3" sId="1" xfDxf="1" dxf="1">
    <oc r="A72">
      <v>24170000</v>
    </oc>
    <nc r="A72">
      <v>24062100</v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4" sId="1" xfDxf="1" dxf="1">
    <oc r="B72" t="inlineStr">
      <is>
        <t>Надходження коштів пайової участі у розвитку інфраструктури населеного пункту</t>
      </is>
    </oc>
    <nc r="B72" t="inlineStr">
      <is>
    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C72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72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E72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72" start="0" length="0">
    <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45" sId="1" xfDxf="1" dxf="1" numFmtId="4">
    <nc r="G72">
      <v>105.32299999999999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6" sId="1" xfDxf="1" dxf="1" numFmtId="4">
    <oc r="H72">
      <v>19.315000000000001</v>
    </oc>
    <nc r="H72">
      <v>83.41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7" sId="1" xfDxf="1" dxf="1" numFmtId="4">
    <oc r="I72">
      <f>SUM(H72-G72)</f>
    </oc>
    <nc r="I72">
      <v>-21.913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8" sId="1" xfDxf="1" dxf="1" numFmtId="4">
    <nc r="J72">
      <v>79.2</v>
    </nc>
    <n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9" sId="1" xfDxf="1" dxf="1">
    <oc r="A73">
      <v>25000000</v>
    </oc>
    <nc r="A73">
      <v>24062200</v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0" sId="1" xfDxf="1" dxf="1">
    <oc r="B73" t="inlineStr">
      <is>
        <t>Власні надходження бюджетних установ</t>
      </is>
    </oc>
    <nc r="B73" t="inlineStr">
      <is>
    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
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1" sId="1" xfDxf="1" dxf="1" numFmtId="4">
    <nc r="C73">
      <v>803.71299999999997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2" sId="1" xfDxf="1" dxf="1" numFmtId="4">
    <nc r="D73">
      <v>4209.1109999999999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3" sId="1" xfDxf="1" dxf="1" numFmtId="4">
    <nc r="E73">
      <v>3405.3980000000001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4" sId="1" xfDxf="1" dxf="1">
    <nc r="F73" t="inlineStr">
      <is>
        <t>в 5,2 р.б.</t>
      </is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5" sId="1" xfDxf="1" dxf="1">
    <oc r="G73">
      <v>35015.184999999998</v>
    </oc>
    <nc r="G73"/>
    <ndxf>
      <font>
        <sz val="14"/>
        <name val="Times New Roman"/>
        <scheme val="none"/>
      </font>
      <numFmt numFmtId="164" formatCode="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6" sId="1" xfDxf="1" dxf="1">
    <oc r="H73">
      <v>103760.09699999999</v>
    </oc>
    <nc r="H73"/>
    <ndxf>
      <font>
        <sz val="14"/>
        <name val="Times New Roman"/>
        <scheme val="none"/>
      </font>
      <numFmt numFmtId="164" formatCode="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7" sId="1" xfDxf="1" dxf="1">
    <oc r="I73">
      <f>SUM(H73-G73)</f>
    </oc>
    <nc r="I73"/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8" sId="1" xfDxf="1" dxf="1">
    <oc r="J73" t="inlineStr">
      <is>
        <t>в 3.0 р.б.</t>
      </is>
    </oc>
    <nc r="J73"/>
    <n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9" sId="1" xfDxf="1" dxf="1">
    <oc r="A74">
      <v>30000000</v>
    </oc>
    <nc r="A74">
      <v>24110700</v>
    </nc>
    <ndxf>
      <font>
        <b/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0" sId="1" xfDxf="1" dxf="1">
    <oc r="B74" t="inlineStr">
      <is>
        <t>Доходи від операцій з капіталом</t>
      </is>
    </oc>
    <nc r="B74" t="inlineStr">
      <is>
        <t>Плата за гарантії, надані Верховною Радою Автономної Республіки Крим, міськими та обласними радами</t>
      </is>
    </nc>
    <ndxf>
      <font>
        <b/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1" sId="1" xfDxf="1" dxf="1">
    <oc r="C74">
      <f>C75</f>
    </oc>
    <nc r="C74"/>
    <n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D74" start="0" length="0">
    <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62" sId="1" xfDxf="1" dxf="1">
    <oc r="E74">
      <f>D74-C74</f>
    </oc>
    <nc r="E74"/>
    <n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F74" start="0" length="0">
    <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63" sId="1" xfDxf="1" dxf="1" numFmtId="4">
    <oc r="G74">
      <f>G77</f>
    </oc>
    <nc r="G74">
      <v>2.4E-2</v>
    </nc>
    <n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4" sId="1" xfDxf="1" dxf="1" numFmtId="4">
    <oc r="H74">
      <f>H77</f>
    </oc>
    <nc r="H74">
      <v>2.4E-2</v>
    </nc>
    <n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5" sId="1" xfDxf="1" dxf="1">
    <oc r="I74">
      <f>SUM(H74-G74)</f>
    </oc>
    <nc r="I74"/>
    <n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6" sId="1" xfDxf="1" dxf="1">
    <oc r="J74">
      <f>H74/G74*100</f>
    </oc>
    <nc r="J74"/>
    <n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7" sId="1" xfDxf="1" dxf="1">
    <oc r="A75">
      <v>31000000</v>
    </oc>
    <nc r="A75">
      <v>24110900</v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8" sId="1" xfDxf="1" dxf="1">
    <oc r="B75" t="inlineStr">
      <is>
        <t>Надходження від продажу основного капіталу</t>
      </is>
    </oc>
    <nc r="B75" t="inlineStr">
      <is>
        <t>Відсотки за користування 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9" sId="1" xfDxf="1" dxf="1">
    <oc r="C75">
      <f>C76</f>
    </oc>
    <nc r="C75"/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D75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70" sId="1" xfDxf="1" dxf="1">
    <oc r="E75">
      <f>D75-C75</f>
    </oc>
    <nc r="E75"/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F75" start="0" length="0">
    <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71" sId="1" xfDxf="1" dxf="1" numFmtId="4">
    <nc r="G75">
      <v>224.10499999999999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2" sId="1" xfDxf="1" dxf="1" numFmtId="4">
    <nc r="H75">
      <v>279.79700000000003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3" sId="1" xfDxf="1" dxf="1" numFmtId="4">
    <nc r="I75">
      <v>55.692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4" sId="1" xfDxf="1" dxf="1" numFmtId="4">
    <nc r="J75">
      <v>124.9</v>
    </nc>
    <n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5" sId="1" xfDxf="1" dxf="1">
    <oc r="A76">
      <v>31020000</v>
    </oc>
    <nc r="A76">
      <v>24170000</v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6" sId="1" xfDxf="1" dxf="1">
    <oc r="B76" t="inlineStr">
      <is>
        <t>Надходження коштів від Державного фонду дорогоцінних металів і дорогоцінного каміння</t>
      </is>
    </oc>
    <nc r="B76" t="inlineStr">
      <is>
        <t>Надходження коштів пайової участі у розвитку інфраструктури населеного пункту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7" sId="1" xfDxf="1" dxf="1">
    <oc r="C76">
      <v>8.5999999999999993E-2</v>
    </oc>
    <nc r="C76"/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D76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78" sId="1" xfDxf="1" dxf="1">
    <oc r="E76">
      <f>D76-C76</f>
    </oc>
    <nc r="E76"/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F76" start="0" length="0">
    <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G76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79" sId="1" xfDxf="1" dxf="1" numFmtId="4">
    <nc r="H76">
      <v>110.755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0" sId="1" xfDxf="1" dxf="1" numFmtId="4">
    <nc r="I76">
      <v>110.755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J76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81" sId="1" xfDxf="1" dxf="1">
    <oc r="A77">
      <v>33010000</v>
    </oc>
    <nc r="A77">
      <v>25000000</v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2" sId="1" xfDxf="1" dxf="1">
    <oc r="B77" t="inlineStr">
      <is>
        <t>Кошти від продажу землі</t>
      </is>
    </oc>
    <nc r="B77" t="inlineStr">
      <is>
        <t>Власні надходження бюджетних установ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C77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77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E77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77" start="0" length="0">
    <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83" sId="1" xfDxf="1" dxf="1" numFmtId="4">
    <oc r="G77">
      <v>103</v>
    </oc>
    <nc r="G77">
      <v>125915.974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4" sId="1" xfDxf="1" dxf="1" numFmtId="4">
    <oc r="H77">
      <v>118.92</v>
    </oc>
    <nc r="H77">
      <v>173408.29699999999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5" sId="1" xfDxf="1" dxf="1" numFmtId="4">
    <oc r="I77">
      <f>SUM(H77-G77)</f>
    </oc>
    <nc r="I77">
      <v>47492.322999999997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6" sId="1" xfDxf="1" dxf="1" numFmtId="4">
    <oc r="J77">
      <f>H77/G77*100</f>
    </oc>
    <nc r="J77">
      <v>137.69999999999999</v>
    </nc>
    <n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7" sId="1" xfDxf="1" dxf="1">
    <oc r="A78">
      <v>50000000</v>
    </oc>
    <nc r="A78">
      <v>30000000</v>
    </nc>
    <ndxf>
      <font>
        <b/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8" sId="1" xfDxf="1" dxf="1">
    <oc r="B78" t="inlineStr">
      <is>
        <t>Цільові фонди</t>
      </is>
    </oc>
    <nc r="B78" t="inlineStr">
      <is>
        <t>Доходи від операцій з капіталом</t>
      </is>
    </nc>
    <ndxf>
      <font>
        <b/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9" sId="1" xfDxf="1" dxf="1" numFmtId="4">
    <nc r="C78">
      <v>-3.8740000000000001</v>
    </nc>
    <n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0" sId="1" xfDxf="1" dxf="1" numFmtId="4">
    <nc r="D78">
      <v>0.748</v>
    </nc>
    <n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1" sId="1" xfDxf="1" dxf="1" numFmtId="4">
    <nc r="E78">
      <v>4.6219999999999999</v>
    </nc>
    <n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F78" start="0" length="0">
    <dxf>
      <font>
        <b/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92" sId="1" xfDxf="1" dxf="1" numFmtId="4">
    <nc r="G78">
      <v>103</v>
    </nc>
    <n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3" sId="1" xfDxf="1" dxf="1" numFmtId="4">
    <oc r="H78">
      <f>H79</f>
    </oc>
    <nc r="H78">
      <v>118.92</v>
    </nc>
    <n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4" sId="1" xfDxf="1" dxf="1" numFmtId="4">
    <oc r="I78">
      <f>SUM(H78-G78)</f>
    </oc>
    <nc r="I78">
      <v>15.92</v>
    </nc>
    <n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5" sId="1" xfDxf="1" dxf="1" numFmtId="4">
    <nc r="J78">
      <v>115.5</v>
    </nc>
    <n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6" sId="1" xfDxf="1" dxf="1">
    <oc r="A79">
      <v>50110000</v>
    </oc>
    <nc r="A79">
      <v>31000000</v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7" sId="1" xfDxf="1" dxf="1">
    <oc r="B79" t="inlineStr">
      <is>
        <t>Цільові фонди, утворені Верховною Радою Автономної Республіки Крим, органами місцевого самоврядування та місцевими органами виконавчої влади</t>
      </is>
    </oc>
    <nc r="B79" t="inlineStr">
      <is>
        <t>Надходження від продажу основного капіталу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8" sId="1" xfDxf="1" dxf="1" numFmtId="4">
    <nc r="C79">
      <v>-3.8740000000000001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9" sId="1" xfDxf="1" dxf="1" numFmtId="4">
    <nc r="D79">
      <v>0.748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0" sId="1" xfDxf="1" dxf="1" numFmtId="4">
    <nc r="E79">
      <v>4.6219999999999999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F79" start="0" length="0">
    <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G79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01" sId="1" xfDxf="1" dxf="1">
    <oc r="H79">
      <v>31.92</v>
    </oc>
    <nc r="H79"/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2" sId="1" xfDxf="1" dxf="1">
    <oc r="I79">
      <f>SUM(H79-G79)</f>
    </oc>
    <nc r="I79"/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J79" start="0" length="0">
    <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03" sId="1" xfDxf="1" dxf="1">
    <nc r="A80">
      <v>31010000</v>
    </nc>
    <ndxf>
      <font>
        <b/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4" sId="1" xfDxf="1" dxf="1">
    <oc r="B80" t="inlineStr">
      <is>
        <t>РАЗОМ ДОХОДІВ</t>
      </is>
    </oc>
    <nc r="B80" t="inlineStr">
      <is>
    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    </is>
    </nc>
    <ndxf>
      <font>
        <b/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5" sId="1" xfDxf="1" dxf="1" numFmtId="4">
    <oc r="C80">
      <f>C8+C46+C74</f>
    </oc>
    <nc r="C80">
      <v>-3.96</v>
    </nc>
    <n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6" sId="1" xfDxf="1" dxf="1" numFmtId="4">
    <oc r="D80">
      <f>D8+D46+D74</f>
    </oc>
    <nc r="D80">
      <v>0.748</v>
    </nc>
    <n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7" sId="1" xfDxf="1" dxf="1" numFmtId="4">
    <oc r="E80">
      <f>D80-C80</f>
    </oc>
    <nc r="E80">
      <v>4.7080000000000002</v>
    </nc>
    <n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8" sId="1" xfDxf="1" dxf="1">
    <oc r="F80">
      <f>D80/C80*100</f>
    </oc>
    <nc r="F80"/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9" sId="1" xfDxf="1" dxf="1">
    <oc r="G80">
      <f>G8+G46+G74</f>
    </oc>
    <nc r="G80"/>
    <n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0" sId="1" xfDxf="1" dxf="1">
    <oc r="H80">
      <f>H8+H46+H74+H78</f>
    </oc>
    <nc r="H80"/>
    <n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1" sId="1" xfDxf="1" dxf="1">
    <oc r="I80">
      <f>SUM(H80-G80)</f>
    </oc>
    <nc r="I80"/>
    <n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2" sId="1" xfDxf="1" dxf="1">
    <oc r="J80" t="inlineStr">
      <is>
        <t>в 2.9 р.б.</t>
      </is>
    </oc>
    <nc r="J80"/>
    <n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3" sId="1" xfDxf="1" dxf="1">
    <oc r="A81">
      <v>40000000</v>
    </oc>
    <nc r="A81">
      <v>31010200</v>
    </nc>
    <ndxf>
      <font>
        <b/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4" sId="1" xfDxf="1" dxf="1">
    <oc r="B81" t="inlineStr">
      <is>
        <t xml:space="preserve">Офіційні трансферти </t>
      </is>
    </oc>
    <nc r="B81" t="inlineStr">
      <is>
    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    </is>
    </nc>
    <ndxf>
      <font>
        <b/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5" sId="1" xfDxf="1" dxf="1" numFmtId="4">
    <oc r="C81">
      <f>C84+C88+C82</f>
    </oc>
    <nc r="C81">
      <v>-3.96</v>
    </nc>
    <n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6" sId="1" xfDxf="1" dxf="1" numFmtId="4">
    <oc r="D81">
      <f>D84+D88+D82+D86</f>
    </oc>
    <nc r="D81">
      <v>0.748</v>
    </nc>
    <n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7" sId="1" xfDxf="1" dxf="1" numFmtId="4">
    <oc r="E81">
      <f>D81-C81</f>
    </oc>
    <nc r="E81">
      <v>4.7080000000000002</v>
    </nc>
    <n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8" sId="1" xfDxf="1" dxf="1">
    <oc r="F81">
      <f>D81/C81*100</f>
    </oc>
    <nc r="F81"/>
    <ndxf>
      <font>
        <b/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81" start="0" length="0">
    <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81" start="0" length="0">
    <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81" start="0" length="0">
    <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81" start="0" length="0">
    <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19" sId="1" xfDxf="1" dxf="1" numFmtId="4">
    <oc r="A82">
      <v>41020000</v>
    </oc>
    <nc r="A82">
      <v>31020000</v>
    </nc>
    <ndxf>
      <font>
        <sz val="14"/>
        <name val="Times New Roman"/>
        <scheme val="none"/>
      </font>
      <numFmt numFmtId="1" formatCode="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0" sId="1" xfDxf="1" dxf="1">
    <oc r="B82" t="inlineStr">
      <is>
        <t>Дотації з державного бюджету місцевим бюджетам</t>
      </is>
    </oc>
    <nc r="B82" t="inlineStr">
      <is>
        <t>Надходження коштів від Державного фонду дорогоцінних металів і дорогоцінного каміння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1" sId="1" xfDxf="1" dxf="1" numFmtId="4">
    <oc r="C82">
      <f>C83</f>
    </oc>
    <nc r="C82">
      <v>8.5999999999999993E-2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2" sId="1" xfDxf="1" dxf="1">
    <oc r="D82">
      <f>D83</f>
    </oc>
    <nc r="D82"/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3" sId="1" xfDxf="1" dxf="1" numFmtId="4">
    <oc r="E82">
      <f>D82-C82</f>
    </oc>
    <nc r="E82">
      <v>-8.5999999999999993E-2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4" sId="1" xfDxf="1" dxf="1">
    <oc r="F82">
      <f>D82/C82*100</f>
    </oc>
    <nc r="F82"/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82" start="0" length="0">
    <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82" start="0" length="0">
    <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82" start="0" length="0">
    <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82" start="0" length="0">
    <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25" sId="1" xfDxf="1" dxf="1" numFmtId="4">
    <oc r="A83">
      <v>41021000</v>
    </oc>
    <nc r="A83">
      <v>33010000</v>
    </nc>
    <ndxf>
      <font>
        <sz val="14"/>
        <name val="Times New Roman"/>
        <scheme val="none"/>
      </font>
      <numFmt numFmtId="1" formatCode="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6" sId="1" xfDxf="1" dxf="1">
    <oc r="B83" t="inlineStr">
      <is>
        <t>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</t>
      </is>
    </oc>
    <nc r="B83" t="inlineStr">
      <is>
        <t>Кошти від продажу землі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7" sId="1" xfDxf="1" dxf="1">
    <oc r="C83">
      <v>1793.4</v>
    </oc>
    <nc r="C83"/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8" sId="1" xfDxf="1" dxf="1">
    <oc r="D83">
      <v>1973.6</v>
    </oc>
    <nc r="D83"/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9" sId="1" xfDxf="1" dxf="1">
    <oc r="E83">
      <f>D83-C83</f>
    </oc>
    <nc r="E83"/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0" sId="1" xfDxf="1" dxf="1">
    <oc r="F83">
      <f>D83/C83*100</f>
    </oc>
    <nc r="F83"/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1" sId="1" xfDxf="1" dxf="1" numFmtId="4">
    <nc r="G83">
      <v>103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2" sId="1" xfDxf="1" dxf="1" numFmtId="4">
    <nc r="H83">
      <v>118.92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3" sId="1" xfDxf="1" dxf="1" numFmtId="4">
    <nc r="I83">
      <v>15.92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4" sId="1" xfDxf="1" dxf="1" numFmtId="4">
    <nc r="J83">
      <v>115.5</v>
    </nc>
    <n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5" sId="1" xfDxf="1" dxf="1">
    <oc r="A84">
      <v>41030000</v>
    </oc>
    <nc r="A84">
      <v>50000000</v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6" sId="1" xfDxf="1" dxf="1">
    <oc r="B84" t="inlineStr">
      <is>
        <t>Субвенції з державного бюджету місцевим бюджетам</t>
      </is>
    </oc>
    <nc r="B84" t="inlineStr">
      <is>
        <t>Цільові фонди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7" sId="1" xfDxf="1" dxf="1">
    <oc r="C84">
      <f>C85</f>
    </oc>
    <nc r="C84"/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8" sId="1" xfDxf="1" dxf="1">
    <oc r="D84">
      <f>D85</f>
    </oc>
    <nc r="D84"/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9" sId="1" xfDxf="1" dxf="1">
    <oc r="E84">
      <f>D84-C84</f>
    </oc>
    <nc r="E84"/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0" sId="1" xfDxf="1" dxf="1">
    <oc r="F84">
      <f>D84/C84*100</f>
    </oc>
    <nc r="F84"/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84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41" sId="1" xfDxf="1" dxf="1" numFmtId="4">
    <nc r="H84">
      <v>32.942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2" sId="1" xfDxf="1" dxf="1" numFmtId="4">
    <nc r="I84">
      <v>32.942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J84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43" sId="1" xfDxf="1" dxf="1">
    <oc r="A85">
      <v>41033900</v>
    </oc>
    <nc r="A85">
      <v>50110000</v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4" sId="1" xfDxf="1" dxf="1">
    <oc r="B85" t="inlineStr">
      <is>
        <t>Освітня субвенція з державного бюджету місцевим бюджетам </t>
      </is>
    </oc>
    <nc r="B85" t="inlineStr">
      <is>
        <t>Цільові фонди, утворені Верховною Радою Автономної Республіки Крим, органами місцевого самоврядування та місцевими органами виконавчої влади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5" sId="1" xfDxf="1" dxf="1">
    <oc r="C85">
      <v>492855.1</v>
    </oc>
    <nc r="C85"/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6" sId="1" xfDxf="1" dxf="1">
    <oc r="D85">
      <v>431976.1</v>
    </oc>
    <nc r="D85"/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7" sId="1" xfDxf="1" dxf="1">
    <oc r="E85">
      <f>D85-C85</f>
    </oc>
    <nc r="E85"/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8" sId="1" xfDxf="1" dxf="1">
    <oc r="F85">
      <f>D85/C85*100</f>
    </oc>
    <nc r="F85"/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85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49" sId="1" xfDxf="1" dxf="1" numFmtId="4">
    <nc r="H85">
      <v>32.942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0" sId="1" xfDxf="1" dxf="1" numFmtId="4">
    <nc r="I85">
      <v>32.942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J85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51" sId="1" xfDxf="1" dxf="1">
    <oc r="A86">
      <v>41040000</v>
    </oc>
    <nc r="A86"/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2" sId="1" xfDxf="1" dxf="1">
    <oc r="B86" t="inlineStr">
      <is>
        <t>Дотації з місцевих бюджетів іншим місцевим бюджетам</t>
      </is>
    </oc>
    <nc r="B86" t="inlineStr">
      <is>
        <t>РАЗОМ ДОХОДІВ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3" sId="1" xfDxf="1" dxf="1" numFmtId="4">
    <nc r="C86">
      <v>4805448.716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4" sId="1" xfDxf="1" dxf="1" numFmtId="4">
    <oc r="D86">
      <f>D87</f>
    </oc>
    <nc r="D86">
      <v>4877029.17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5" sId="1" xfDxf="1" dxf="1" numFmtId="4">
    <oc r="E86">
      <f>D86-C86</f>
    </oc>
    <nc r="E86">
      <v>71580.453999999998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6" sId="1" xfDxf="1" dxf="1" numFmtId="4">
    <nc r="F86">
      <v>101.5</v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7" sId="1" xfDxf="1" dxf="1" numFmtId="4">
    <nc r="G86">
      <v>126756.242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8" sId="1" xfDxf="1" dxf="1" numFmtId="4">
    <nc r="H86">
      <v>174626.22500000001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9" sId="1" xfDxf="1" dxf="1" numFmtId="4">
    <nc r="I86">
      <v>47869.983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0" sId="1" xfDxf="1" dxf="1" numFmtId="4">
    <nc r="J86">
      <v>137.80000000000001</v>
    </nc>
    <n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1" sId="1" xfDxf="1" dxf="1">
    <oc r="A87">
      <v>41040400</v>
    </oc>
    <nc r="A87">
      <v>40000000</v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2" sId="1" xfDxf="1" dxf="1">
    <oc r="B87" t="inlineStr">
      <is>
        <t>Інші дотації з місцевого бюджету</t>
      </is>
    </oc>
    <nc r="B87" t="inlineStr">
      <is>
        <t xml:space="preserve">Офіційні трансферти 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3" sId="1" xfDxf="1" dxf="1" numFmtId="4">
    <nc r="C87">
      <v>808817.99399999995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4" sId="1" xfDxf="1" dxf="1" numFmtId="4">
    <oc r="D87">
      <v>1058.655</v>
    </oc>
    <nc r="D87">
      <v>883523.91500000004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5" sId="1" xfDxf="1" dxf="1" numFmtId="4">
    <oc r="E87">
      <f>D87-C87</f>
    </oc>
    <nc r="E87">
      <v>74705.921000000002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6" sId="1" xfDxf="1" dxf="1" numFmtId="4">
    <nc r="F87">
      <v>109.2</v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87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67" sId="1" xfDxf="1" dxf="1" numFmtId="4">
    <nc r="H87">
      <v>188898.97200000001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8" sId="1" xfDxf="1" dxf="1" numFmtId="4">
    <nc r="I87">
      <v>188898.97200000001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J87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69" sId="1" xfDxf="1" dxf="1">
    <oc r="A88">
      <v>41050000</v>
    </oc>
    <nc r="A88">
      <v>41020000</v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0" sId="1" xfDxf="1" dxf="1">
    <oc r="B88" t="inlineStr">
      <is>
        <t>Субвенції з місцевих бюджетів іншим місцевим бюджетам</t>
      </is>
    </oc>
    <nc r="B88" t="inlineStr">
      <is>
        <t>Дотації з державного бюджету місцевим бюджетам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1" sId="1" xfDxf="1" dxf="1" numFmtId="4">
    <oc r="C88">
      <f>SUM(C89:C103)</f>
    </oc>
    <nc r="C88">
      <v>3587.3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2" sId="1" xfDxf="1" dxf="1" numFmtId="4">
    <oc r="D88">
      <f>SUM(D89:D104)</f>
    </oc>
    <nc r="D88">
      <v>3947.3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3" sId="1" xfDxf="1" dxf="1" numFmtId="4">
    <oc r="E88">
      <f>D88-C88</f>
    </oc>
    <nc r="E88">
      <v>360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4" sId="1" xfDxf="1" dxf="1" numFmtId="4">
    <oc r="F88">
      <f>D88/C88*100</f>
    </oc>
    <nc r="F88">
      <v>110</v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88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88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88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88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75" sId="1" xfDxf="1" dxf="1">
    <oc r="A89">
      <v>41051000</v>
    </oc>
    <nc r="A89">
      <v>41021000</v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6" sId="1" xfDxf="1" dxf="1">
    <oc r="B89" t="inlineStr">
      <is>
        <t>Субвенція з місцевого бюджету на здійснення переданих видатків у сфері освіти  за рахунок коштів освітньої субвенції</t>
      </is>
    </oc>
    <nc r="B89" t="inlineStr">
      <is>
        <t>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7" sId="1" xfDxf="1" dxf="1" numFmtId="4">
    <oc r="C89">
      <v>4795.7460000000001</v>
    </oc>
    <nc r="C89">
      <v>3587.3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8" sId="1" xfDxf="1" dxf="1" numFmtId="4">
    <oc r="D89">
      <v>7682.1949999999997</v>
    </oc>
    <nc r="D89">
      <v>3947.3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9" sId="1" xfDxf="1" dxf="1" numFmtId="4">
    <oc r="E89">
      <f>D89-C89</f>
    </oc>
    <nc r="E89">
      <v>360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0" sId="1" xfDxf="1" dxf="1" numFmtId="4">
    <oc r="F89">
      <f>D89/C89*100</f>
    </oc>
    <nc r="F89">
      <v>110</v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89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89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89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89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81" sId="1" xfDxf="1" dxf="1">
    <oc r="A90" t="inlineStr">
      <is>
        <t>41051200</t>
      </is>
    </oc>
    <nc r="A90" t="inlineStr">
      <is>
        <t>41030000</t>
      </is>
    </nc>
    <ndxf>
      <font>
        <sz val="14"/>
        <name val="Times New Roman"/>
        <scheme val="none"/>
      </font>
      <numFmt numFmtId="30" formatCode="@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2" sId="1" xfDxf="1" dxf="1">
    <oc r="B90" t="inlineStr">
      <is>
    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    </is>
    </oc>
    <nc r="B90" t="inlineStr">
      <is>
        <t>Субвенції з державного бюджету місцевим бюджетам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3" sId="1" xfDxf="1" dxf="1" numFmtId="4">
    <nc r="C90">
      <v>787661.1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4" sId="1" xfDxf="1" dxf="1" numFmtId="4">
    <oc r="D90">
      <v>2064.558</v>
    </oc>
    <nc r="D90">
      <v>704371.7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5" sId="1" xfDxf="1" dxf="1" numFmtId="4">
    <oc r="E90">
      <f>D90-C90</f>
    </oc>
    <nc r="E90">
      <v>-83289.399999999994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6" sId="1" xfDxf="1" dxf="1" numFmtId="4">
    <nc r="F90">
      <v>89.4</v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90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87" sId="1" xfDxf="1" dxf="1" numFmtId="4">
    <nc r="H90">
      <v>188875.522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8" sId="1" xfDxf="1" dxf="1" numFmtId="4">
    <nc r="I90">
      <v>188875.522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J90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89" sId="1" xfDxf="1" dxf="1">
    <nc r="A91" t="inlineStr">
      <is>
        <t>41031700</t>
      </is>
    </nc>
    <ndxf>
      <font>
        <sz val="14"/>
        <name val="Times New Roman"/>
        <scheme val="none"/>
      </font>
      <numFmt numFmtId="30" formatCode="@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0" sId="1" xfDxf="1" dxf="1">
    <nc r="B91" t="inlineStr">
      <is>
        <t>Субвенція з державного бюджету місцевим бюджетам на відновлення об'єктів критичної інфраструктури в рамках спільного з Міжнародним банком реконструкції та розвитку проекту «Проект розвитку міської інфраструктури - 2»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C91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91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E91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91" start="0" length="0">
    <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G91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91" sId="1" xfDxf="1" dxf="1" numFmtId="4">
    <nc r="H91">
      <v>188875.522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2" sId="1" xfDxf="1" dxf="1" numFmtId="4">
    <nc r="I91">
      <v>188875.522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J91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93" sId="1" xfDxf="1" dxf="1">
    <nc r="A92" t="inlineStr">
      <is>
        <t>41033900</t>
      </is>
    </nc>
    <ndxf>
      <font>
        <sz val="14"/>
        <name val="Times New Roman"/>
        <scheme val="none"/>
      </font>
      <numFmt numFmtId="30" formatCode="@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4" sId="1" xfDxf="1" dxf="1">
    <nc r="B92" t="inlineStr">
      <is>
        <t>Освітня субвенція з державного бюджету місцевим бюджетам 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5" sId="1" xfDxf="1" dxf="1" numFmtId="4">
    <nc r="C92">
      <v>787661.1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6" sId="1" xfDxf="1" dxf="1" numFmtId="4">
    <nc r="D92">
      <v>704371.7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7" sId="1" xfDxf="1" dxf="1" numFmtId="4">
    <nc r="E92">
      <v>-83289.399999999994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8" sId="1" xfDxf="1" dxf="1" numFmtId="4">
    <nc r="F92">
      <v>89.4</v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92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92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92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92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99" sId="1" xfDxf="1" dxf="1">
    <nc r="A93" t="inlineStr">
      <is>
        <t>41040000</t>
      </is>
    </nc>
    <ndxf>
      <font>
        <sz val="14"/>
        <name val="Times New Roman"/>
        <scheme val="none"/>
      </font>
      <numFmt numFmtId="30" formatCode="@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0" sId="1" xfDxf="1" dxf="1">
    <nc r="B93" t="inlineStr">
      <is>
        <t>Дотації з місцевих бюджетів іншим місцевим бюджетам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1" sId="1" xfDxf="1" dxf="1" numFmtId="4">
    <nc r="C93">
      <v>1010.921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2" sId="1" xfDxf="1" dxf="1" numFmtId="4">
    <nc r="D93">
      <v>3431.4270000000001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3" sId="1" xfDxf="1" dxf="1" numFmtId="4">
    <nc r="E93">
      <v>2420.5059999999999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4" sId="1" xfDxf="1" dxf="1">
    <nc r="F93" t="inlineStr">
      <is>
        <t>в 3,4 р.б.</t>
      </is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93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93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93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93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05" sId="1" xfDxf="1" dxf="1">
    <nc r="A94" t="inlineStr">
      <is>
        <t>41040400</t>
      </is>
    </nc>
    <ndxf>
      <font>
        <sz val="14"/>
        <name val="Times New Roman"/>
        <scheme val="none"/>
      </font>
      <numFmt numFmtId="30" formatCode="@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6" sId="1" xfDxf="1" dxf="1">
    <nc r="B94" t="inlineStr">
      <is>
        <t>Інші дотації з місцевого бюджету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7" sId="1" xfDxf="1" dxf="1" numFmtId="4">
    <nc r="C94">
      <v>1010.921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8" sId="1" xfDxf="1" dxf="1" numFmtId="4">
    <nc r="D94">
      <v>3431.4270000000001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9" sId="1" xfDxf="1" dxf="1" numFmtId="4">
    <nc r="E94">
      <v>2420.5059999999999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0" sId="1" xfDxf="1" dxf="1">
    <nc r="F94" t="inlineStr">
      <is>
        <t>в 3,4 р.б.</t>
      </is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94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94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94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94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11" sId="1" xfDxf="1" dxf="1">
    <nc r="A95" t="inlineStr">
      <is>
        <t>41050000</t>
      </is>
    </nc>
    <ndxf>
      <font>
        <sz val="14"/>
        <name val="Times New Roman"/>
        <scheme val="none"/>
      </font>
      <numFmt numFmtId="30" formatCode="@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2" sId="1" xfDxf="1" dxf="1">
    <nc r="B95" t="inlineStr">
      <is>
        <t>Субвенції з місцевих бюджетів іншим місцевим бюджетам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3" sId="1" xfDxf="1" dxf="1" numFmtId="4">
    <nc r="C95">
      <v>16558.672999999999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4" sId="1" xfDxf="1" dxf="1" numFmtId="4">
    <nc r="D95">
      <v>171773.48800000001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5" sId="1" xfDxf="1" dxf="1" numFmtId="4">
    <nc r="E95">
      <v>155214.815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6" sId="1" xfDxf="1" dxf="1">
    <nc r="F95" t="inlineStr">
      <is>
        <t>в 10,4 р.б.</t>
      </is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95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17" sId="1" xfDxf="1" dxf="1" numFmtId="4">
    <nc r="H95">
      <v>23.45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I95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95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18" sId="1" xfDxf="1" dxf="1">
    <nc r="A96" t="inlineStr">
      <is>
        <t>41050400</t>
      </is>
    </nc>
    <ndxf>
      <font>
        <sz val="14"/>
        <name val="Times New Roman"/>
        <scheme val="none"/>
      </font>
      <numFmt numFmtId="30" formatCode="@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9" sId="1" xfDxf="1" dxf="1">
    <nc r="B96" t="inlineStr">
      <is>
        <t>Субвенція з місцевого бюджету на виплату грошової компенсації за належні для отримання жилі приміщення для сімей осіб, визначених пунктами 2 - 5 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 пунктами 11 - 14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C96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20" sId="1" xfDxf="1" dxf="1" numFmtId="4">
    <nc r="D96">
      <v>14017.012000000001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1" sId="1" xfDxf="1" dxf="1" numFmtId="4">
    <nc r="E96">
      <v>14017.012000000001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2" sId="1" xfDxf="1" dxf="1">
    <nc r="F96" t="inlineStr">
      <is>
        <t xml:space="preserve"> </t>
      </is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96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96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96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96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23" sId="1" xfDxf="1" dxf="1">
    <nc r="A97" t="inlineStr">
      <is>
        <t>41050600</t>
      </is>
    </nc>
    <ndxf>
      <font>
        <sz val="14"/>
        <name val="Times New Roman"/>
        <scheme val="none"/>
      </font>
      <numFmt numFmtId="30" formatCode="@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4" sId="1" xfDxf="1" dxf="1">
    <nc r="B97" t="inlineStr">
      <is>
    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 пунктів 11 - 14 частини другої статті 7 або учасниками бойових дій відповідно до пунктів 19 - 21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C97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25" sId="1" xfDxf="1" dxf="1" numFmtId="4">
    <nc r="D97">
      <v>135447.59099999999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6" sId="1" xfDxf="1" dxf="1" numFmtId="4">
    <nc r="E97">
      <v>135447.59099999999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F97" start="0" length="0">
    <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G97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97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97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97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27" sId="1" xfDxf="1" dxf="1">
    <nc r="A98" t="inlineStr">
      <is>
        <t>41051000</t>
      </is>
    </nc>
    <ndxf>
      <font>
        <sz val="14"/>
        <name val="Times New Roman"/>
        <scheme val="none"/>
      </font>
      <numFmt numFmtId="30" formatCode="@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8" sId="1" xfDxf="1" dxf="1">
    <nc r="B98" t="inlineStr">
      <is>
        <t>Субвенція з місцевого бюджету на здійснення переданих видатків у сфері освіти  за рахунок коштів освітньої субвенції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9" sId="1" xfDxf="1" dxf="1" numFmtId="4">
    <nc r="C98">
      <v>9584.616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0" sId="1" xfDxf="1" dxf="1" numFmtId="4">
    <nc r="D98">
      <v>12375.13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1" sId="1" xfDxf="1" dxf="1" numFmtId="4">
    <nc r="E98">
      <v>2790.5140000000001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2" sId="1" xfDxf="1" dxf="1" numFmtId="4">
    <nc r="F98">
      <v>129.1</v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98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33" sId="1" xfDxf="1" dxf="1" numFmtId="4">
    <nc r="H98">
      <v>23.45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I98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98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34" sId="1" xfDxf="1" dxf="1">
    <nc r="A99" t="inlineStr">
      <is>
        <t>41051200</t>
      </is>
    </nc>
    <ndxf>
      <font>
        <sz val="14"/>
        <name val="Times New Roman"/>
        <scheme val="none"/>
      </font>
      <numFmt numFmtId="30" formatCode="@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5" sId="1" xfDxf="1" dxf="1">
    <nc r="B99" t="inlineStr">
      <is>
    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C99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36" sId="1" xfDxf="1" dxf="1" numFmtId="4">
    <nc r="D99">
      <v>4129.0469999999996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7" sId="1" xfDxf="1" dxf="1" numFmtId="4">
    <nc r="E99">
      <v>4129.0469999999996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F99" start="0" length="0">
    <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G99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99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99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99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38" sId="1" xfDxf="1" dxf="1">
    <nc r="A100" t="inlineStr">
      <is>
        <t>41053900</t>
      </is>
    </nc>
    <ndxf>
      <font>
        <sz val="14"/>
        <name val="Times New Roman"/>
        <scheme val="none"/>
      </font>
      <numFmt numFmtId="30" formatCode="@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9" sId="1" xfDxf="1" dxf="1">
    <nc r="B100" t="inlineStr">
      <is>
        <t>Інші субвенції з місцевого бюджету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0" sId="1" xfDxf="1" dxf="1" numFmtId="4">
    <nc r="C100">
      <v>6974.0569999999998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1" sId="1" xfDxf="1" dxf="1" numFmtId="4">
    <nc r="D100">
      <v>5736.0460000000003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2" sId="1" xfDxf="1" dxf="1" numFmtId="4">
    <nc r="E100">
      <v>-1238.011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3" sId="1" xfDxf="1" dxf="1" numFmtId="4">
    <nc r="F100">
      <v>82.2</v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100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100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100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100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44" sId="1" xfDxf="1" dxf="1">
    <nc r="A101" t="inlineStr">
      <is>
        <t>41057700</t>
      </is>
    </nc>
    <ndxf>
      <font>
        <sz val="14"/>
        <name val="Times New Roman"/>
        <scheme val="none"/>
      </font>
      <numFmt numFmtId="30" formatCode="@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5" sId="1" xfDxf="1" dxf="1">
    <nc r="B101" t="inlineStr">
      <is>
    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C101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46" sId="1" xfDxf="1" dxf="1" numFmtId="4">
    <nc r="D101">
      <v>68.662000000000006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101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101" start="0" length="0">
    <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G101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101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101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101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102" start="0" length="0">
    <dxf>
      <font>
        <sz val="14"/>
        <name val="Times New Roman"/>
        <scheme val="none"/>
      </font>
      <numFmt numFmtId="30" formatCode="@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47" sId="1" xfDxf="1" dxf="1">
    <nc r="B102" t="inlineStr">
      <is>
        <t>ВСЬОГО ДОХОДІВ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8" sId="1" xfDxf="1" dxf="1" numFmtId="4">
    <nc r="C102">
      <v>5614266.71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9" sId="1" xfDxf="1" dxf="1" numFmtId="4">
    <nc r="D102">
      <v>5760553.085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0" sId="1" xfDxf="1" dxf="1" numFmtId="4">
    <nc r="E102">
      <v>146286.375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1" sId="1" xfDxf="1" dxf="1" numFmtId="4">
    <nc r="F102">
      <v>102.6</v>
    </nc>
    <ndxf>
      <font>
        <sz val="14"/>
        <name val="Times New Roman"/>
        <scheme val="none"/>
      </font>
      <numFmt numFmtId="168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2" sId="1" xfDxf="1" dxf="1" numFmtId="4">
    <nc r="G102">
      <v>126756.242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3" sId="1" xfDxf="1" dxf="1" numFmtId="4">
    <nc r="H102">
      <v>363525.19699999999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4" sId="1" xfDxf="1" dxf="1" numFmtId="4">
    <nc r="I102">
      <v>236768.95499999999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5" sId="1" xfDxf="1" dxf="1">
    <nc r="J102" t="inlineStr">
      <is>
        <t>в 2.9 р.б.</t>
      </is>
    </nc>
    <n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rc rId="4456" sId="1" ref="A103:XFD103" action="deleteRow">
    <undo index="2" exp="area" ref3D="1" dr="$A$250:$XFD$255" dn="Z_CFD58EC5_F475_4F0C_8822_861C497EA100_.wvu.Rows" sId="1"/>
    <undo index="1" exp="area" ref3D="1" dr="$A$245:$XFD$248" dn="Z_CFD58EC5_F475_4F0C_8822_861C497EA100_.wvu.Rows" sId="1"/>
    <undo index="2" exp="area" ref3D="1" dr="$A$112:$XFD$124" dn="Z_CFB0A04F_563D_4D2B_BCD3_ACFCDC70E584_.wvu.Rows" sId="1"/>
    <undo index="1" exp="area" ref3D="1" dr="$A$7:$XFD$110" dn="Z_CFB0A04F_563D_4D2B_BCD3_ACFCDC70E584_.wvu.Rows" sId="1"/>
    <rfmt sheetId="1" xfDxf="1" sqref="A103:XFD103" start="0" length="0">
      <dxf>
        <font>
          <sz val="14"/>
        </font>
      </dxf>
    </rfmt>
    <rcc rId="0" sId="1" dxf="1">
      <nc r="A103" t="inlineStr">
        <is>
          <t>41053900</t>
        </is>
      </nc>
      <n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3" t="inlineStr">
        <is>
          <t>Інші субвенції з місцевого бюджету</t>
        </is>
      </nc>
      <n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03">
        <v>3991.3209999999999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03">
        <v>3320.4029999999998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3">
        <f>D103-C103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3">
        <f>D103/C103*100</f>
      </nc>
      <n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03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3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3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3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57" sId="1" ref="A103:XFD103" action="deleteRow">
    <undo index="2" exp="area" ref3D="1" dr="$A$249:$XFD$254" dn="Z_CFD58EC5_F475_4F0C_8822_861C497EA100_.wvu.Rows" sId="1"/>
    <undo index="1" exp="area" ref3D="1" dr="$A$244:$XFD$247" dn="Z_CFD58EC5_F475_4F0C_8822_861C497EA100_.wvu.Rows" sId="1"/>
    <undo index="2" exp="area" ref3D="1" dr="$A$111:$XFD$123" dn="Z_CFB0A04F_563D_4D2B_BCD3_ACFCDC70E584_.wvu.Rows" sId="1"/>
    <undo index="1" exp="area" ref3D="1" dr="$A$7:$XFD$109" dn="Z_CFB0A04F_563D_4D2B_BCD3_ACFCDC70E584_.wvu.Rows" sId="1"/>
    <rfmt sheetId="1" xfDxf="1" sqref="A103:XFD103" start="0" length="0">
      <dxf>
        <font>
          <sz val="14"/>
        </font>
      </dxf>
    </rfmt>
    <rcc rId="0" sId="1" dxf="1">
      <nc r="A103" t="inlineStr">
        <is>
          <t>41057700</t>
        </is>
      </nc>
      <n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3" t="inlineStr">
        <is>
      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      </is>
      </nc>
      <n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03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D103">
        <v>29.481999999999999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03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3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3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3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3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3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58" sId="1" ref="A103:XFD103" action="deleteRow">
    <undo index="2" exp="area" ref3D="1" dr="$A$248:$XFD$253" dn="Z_CFD58EC5_F475_4F0C_8822_861C497EA100_.wvu.Rows" sId="1"/>
    <undo index="1" exp="area" ref3D="1" dr="$A$243:$XFD$246" dn="Z_CFD58EC5_F475_4F0C_8822_861C497EA100_.wvu.Rows" sId="1"/>
    <undo index="2" exp="area" ref3D="1" dr="$A$110:$XFD$122" dn="Z_CFB0A04F_563D_4D2B_BCD3_ACFCDC70E584_.wvu.Rows" sId="1"/>
    <undo index="1" exp="area" ref3D="1" dr="$A$7:$XFD$108" dn="Z_CFB0A04F_563D_4D2B_BCD3_ACFCDC70E584_.wvu.Rows" sId="1"/>
    <rfmt sheetId="1" xfDxf="1" sqref="A103:XFD103" start="0" length="0">
      <dxf>
        <font>
          <sz val="14"/>
        </font>
      </dxf>
    </rfmt>
    <rfmt sheetId="1" sqref="A103" start="0" length="0">
      <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03" start="0" length="0">
      <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3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3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3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3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3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3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3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3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59" sId="1" ref="A103:XFD103" action="deleteRow">
    <undo index="2" exp="area" ref3D="1" dr="$A$247:$XFD$252" dn="Z_CFD58EC5_F475_4F0C_8822_861C497EA100_.wvu.Rows" sId="1"/>
    <undo index="1" exp="area" ref3D="1" dr="$A$242:$XFD$245" dn="Z_CFD58EC5_F475_4F0C_8822_861C497EA100_.wvu.Rows" sId="1"/>
    <undo index="2" exp="area" ref3D="1" dr="$A$109:$XFD$121" dn="Z_CFB0A04F_563D_4D2B_BCD3_ACFCDC70E584_.wvu.Rows" sId="1"/>
    <undo index="1" exp="area" ref3D="1" dr="$A$7:$XFD$107" dn="Z_CFB0A04F_563D_4D2B_BCD3_ACFCDC70E584_.wvu.Rows" sId="1"/>
    <rfmt sheetId="1" xfDxf="1" sqref="A103:XFD103" start="0" length="0">
      <dxf>
        <font>
          <b/>
          <sz val="14"/>
        </font>
        <fill>
          <patternFill patternType="solid">
            <bgColor theme="0"/>
          </patternFill>
        </fill>
      </dxf>
    </rfmt>
    <rfmt sheetId="1" sqref="A103" start="0" length="0">
      <dxf>
        <font>
          <sz val="14"/>
          <name val="Times New Roman"/>
          <scheme val="none"/>
        </font>
        <fill>
          <patternFill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03" t="inlineStr">
        <is>
          <t>ВСЬОГО ДОХОДІВ</t>
        </is>
      </nc>
      <ndxf>
        <font>
          <sz val="14"/>
          <name val="Times New Roman"/>
          <scheme val="none"/>
        </font>
        <fill>
          <patternFill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">
        <f>C80+C81</f>
      </nc>
      <ndxf>
        <font>
          <sz val="14"/>
          <name val="Times New Roman"/>
          <scheme val="none"/>
        </font>
        <numFmt numFmtId="167" formatCode="#,##0.000"/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3">
        <f>D80+D81</f>
      </nc>
      <ndxf>
        <font>
          <sz val="14"/>
          <name val="Times New Roman"/>
          <scheme val="none"/>
        </font>
        <numFmt numFmtId="167" formatCode="#,##0.000"/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3">
        <f>D103-C103</f>
      </nc>
      <ndxf>
        <font>
          <sz val="14"/>
          <name val="Times New Roman"/>
          <scheme val="none"/>
        </font>
        <numFmt numFmtId="167" formatCode="#,##0.000"/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3">
        <f>D103/C103*100</f>
      </nc>
      <ndxf>
        <font>
          <sz val="14"/>
          <name val="Times New Roman"/>
          <scheme val="none"/>
        </font>
        <numFmt numFmtId="168" formatCode="#,##0.0"/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03">
        <f>G80+G81</f>
      </nc>
      <ndxf>
        <font>
          <sz val="14"/>
          <name val="Times New Roman"/>
          <scheme val="none"/>
        </font>
        <numFmt numFmtId="167" formatCode="#,##0.000"/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">
        <f>H80+H81</f>
      </nc>
      <ndxf>
        <font>
          <sz val="14"/>
          <name val="Times New Roman"/>
          <scheme val="none"/>
        </font>
        <numFmt numFmtId="167" formatCode="#,##0.000"/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3">
        <f>SUM(H103-G103)</f>
      </nc>
      <ndxf>
        <font>
          <sz val="14"/>
          <name val="Times New Roman"/>
          <scheme val="none"/>
        </font>
        <numFmt numFmtId="167" formatCode="#,##0.000"/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3" t="inlineStr">
        <is>
          <t>в 2.9 р.б.</t>
        </is>
      </nc>
      <ndxf>
        <font>
          <sz val="14"/>
          <name val="Times New Roman"/>
          <scheme val="none"/>
        </font>
        <numFmt numFmtId="165" formatCode="0.0"/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fmt sheetId="1" sqref="A8:J102" start="0" length="2147483647">
    <dxf>
      <font>
        <color auto="1"/>
      </font>
    </dxf>
  </rfmt>
  <rfmt sheetId="1" sqref="A8:J102">
    <dxf>
      <fill>
        <patternFill patternType="none">
          <bgColor auto="1"/>
        </patternFill>
      </fill>
    </dxf>
  </rfmt>
  <rfmt sheetId="1" sqref="A8:J102">
    <dxf>
      <alignment vertical="bottom" readingOrder="0"/>
    </dxf>
  </rfmt>
  <rfmt sheetId="1" sqref="A8:J102">
    <dxf>
      <alignment vertical="center" readingOrder="0"/>
    </dxf>
  </rfmt>
  <rcc rId="4460" sId="1">
    <oc r="F19" t="inlineStr">
      <is>
        <t>в 3.4 р.б.</t>
      </is>
    </oc>
    <nc r="F19" t="inlineStr">
      <is>
        <t>в 2,8 р.б.</t>
      </is>
    </nc>
  </rcc>
  <rcc rId="4461" sId="1">
    <oc r="F20" t="inlineStr">
      <is>
        <t>в 2.1 р.б.</t>
      </is>
    </oc>
    <nc r="F20" t="inlineStr">
      <is>
        <t>в 1,7 р.б.</t>
      </is>
    </nc>
  </rcc>
  <rcc rId="4462" sId="1">
    <oc r="F21">
      <f>D21/C21*100</f>
    </oc>
    <nc r="F21" t="inlineStr">
      <is>
        <t>в 3,3 р.б.</t>
      </is>
    </nc>
  </rcc>
  <rcc rId="4463" sId="1">
    <oc r="F22">
      <f>D22/C22*100</f>
    </oc>
    <nc r="F22" t="inlineStr">
      <is>
        <t>в 3,3 р.б.</t>
      </is>
    </nc>
  </rcc>
  <rcc rId="4464" sId="1">
    <oc r="F23">
      <f>D23/C23*100</f>
    </oc>
    <nc r="F23" t="inlineStr">
      <is>
        <t>в 2,5 р.б.</t>
      </is>
    </nc>
  </rcc>
  <rcc rId="4465" sId="1">
    <oc r="F24">
      <f>D24/C24*100</f>
    </oc>
    <nc r="F24" t="inlineStr">
      <is>
        <t>в 2,5 р.б.</t>
      </is>
    </nc>
  </rcc>
  <rcc rId="4466" sId="1">
    <oc r="F25" t="inlineStr">
      <is>
        <t>в 2.3 р.б.</t>
      </is>
    </oc>
    <nc r="F25" t="inlineStr">
      <is>
        <t>в 1,6 р.б.</t>
      </is>
    </nc>
  </rcc>
  <rcc rId="4467" sId="1">
    <oc r="F29" t="inlineStr">
      <is>
        <t>в 3.5 р.б.</t>
      </is>
    </oc>
    <nc r="F29" t="inlineStr">
      <is>
        <t>в 3,5 р.б.</t>
      </is>
    </nc>
  </rcc>
  <rcc rId="4468" sId="1">
    <oc r="F34" t="inlineStr">
      <is>
        <t>в 3.6 р.б.</t>
      </is>
    </oc>
    <nc r="F34" t="inlineStr">
      <is>
        <t>в 15,3 р.б.</t>
      </is>
    </nc>
  </rcc>
  <rcc rId="4469" sId="1">
    <nc r="F49" t="inlineStr">
      <is>
        <t>в 2,7 р.б.</t>
      </is>
    </nc>
  </rcc>
  <rcc rId="4470" sId="1">
    <oc r="F57">
      <f>D57/C57*100</f>
    </oc>
    <nc r="F57" t="inlineStr">
      <is>
        <t>в 2,7 р.б.</t>
      </is>
    </nc>
  </rcc>
  <rcc rId="4471" sId="1">
    <oc r="F58" t="inlineStr">
      <is>
        <t>в 2.9 р.б.</t>
      </is>
    </oc>
    <nc r="F58" t="inlineStr">
      <is>
        <t>в 2,6 р.б.</t>
      </is>
    </nc>
  </rcc>
  <rcc rId="4472" sId="1">
    <oc r="F59">
      <f>D59/C59*100</f>
    </oc>
    <nc r="F59" t="inlineStr">
      <is>
        <t>в 3,3 р.б.</t>
      </is>
    </nc>
  </rcc>
  <rcc rId="4473" sId="1">
    <oc r="F60">
      <f>D60/C60*100</f>
    </oc>
    <nc r="F60" t="inlineStr">
      <is>
        <t>в 1,6 р.б.</t>
      </is>
    </nc>
  </rcc>
  <rcc rId="4474" sId="1">
    <oc r="F61">
      <f>D61/C61*100</f>
    </oc>
    <nc r="F61" t="inlineStr">
      <is>
        <t>в 3,3 р.б.</t>
      </is>
    </nc>
  </rcc>
  <rcc rId="4475" sId="1">
    <oc r="F14" t="inlineStr">
      <is>
        <t>в 1.9 р.б.</t>
      </is>
    </oc>
    <nc r="F14" t="inlineStr">
      <is>
        <t>в 2,7 р.б.</t>
      </is>
    </nc>
  </rcc>
  <rcv guid="{1BDFBE17-25BB-4BB9-B67F-4757B39B2D64}" action="delete"/>
  <rdn rId="0" localSheetId="1" customView="1" name="Z_1BDFBE17_25BB_4BB9_B67F_4757B39B2D64_.wvu.FilterData" hidden="1" oldHidden="1">
    <formula>общее!$A$6:$J$313</formula>
    <oldFormula>общее!$A$6:$J$313</oldFormula>
  </rdn>
  <rcv guid="{1BDFBE17-25BB-4BB9-B67F-4757B39B2D64}" action="add"/>
</revisions>
</file>

<file path=xl/revisions/revisionLog128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общее!$A$2:$J$284</formula>
    <oldFormula>общее!$A$2:$J$284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общее!$A$6:$J$297</formula>
    <oldFormula>общее!$A$6:$J$297</oldFormula>
  </rdn>
  <rcv guid="{95A7493F-2B11-406A-BB91-458FD9DC3BAE}" action="add"/>
</revisions>
</file>

<file path=xl/revisions/revisionLog128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811.xml><?xml version="1.0" encoding="utf-8"?>
<revisions xmlns="http://schemas.openxmlformats.org/spreadsheetml/2006/main" xmlns:r="http://schemas.openxmlformats.org/officeDocument/2006/relationships">
  <rcc rId="1147" sId="1" numFmtId="4">
    <oc r="C37">
      <v>1703.9760000000001</v>
    </oc>
    <nc r="C37">
      <v>133.99100000000001</v>
    </nc>
  </rcc>
  <rcc rId="1148" sId="1" numFmtId="4">
    <oc r="C38">
      <v>1534.9359999999999</v>
    </oc>
    <nc r="C38">
      <v>302.35599999999999</v>
    </nc>
  </rcc>
  <rcc rId="1149" sId="1" numFmtId="4">
    <oc r="D37">
      <v>162.14099999999999</v>
    </oc>
    <nc r="D37">
      <v>25.815000000000001</v>
    </nc>
  </rcc>
  <rcc rId="1150" sId="1" numFmtId="4">
    <oc r="D38">
      <v>401.298</v>
    </oc>
    <nc r="D38">
      <v>8.3949999999999996</v>
    </nc>
  </rcc>
  <rcc rId="1151" sId="1" numFmtId="4">
    <oc r="C40">
      <v>95251.288</v>
    </oc>
    <nc r="C40">
      <v>26785.826000000001</v>
    </nc>
  </rcc>
  <rcc rId="1152" sId="1" numFmtId="4">
    <oc r="C41">
      <v>422283.60700000002</v>
    </oc>
    <nc r="C41">
      <v>120641.26300000001</v>
    </nc>
  </rcc>
  <rcc rId="1153" sId="1">
    <nc r="F42">
      <f>D42/C42*100</f>
    </nc>
  </rcc>
  <rcc rId="1154" sId="1" numFmtId="4">
    <nc r="C42">
      <v>0.11600000000000001</v>
    </nc>
  </rcc>
  <rcc rId="1155" sId="1" numFmtId="4">
    <oc r="D40">
      <v>105368.02499999999</v>
    </oc>
    <nc r="D40">
      <v>31817.879000000001</v>
    </nc>
  </rcc>
  <rcc rId="1156" sId="1" numFmtId="4">
    <oc r="D41">
      <v>365823.56599999999</v>
    </oc>
    <nc r="D41">
      <v>93710.808999999994</v>
    </nc>
  </rcc>
  <rcc rId="1157" sId="1" numFmtId="4">
    <oc r="D42">
      <v>33.335000000000001</v>
    </oc>
    <nc r="D42"/>
  </rcc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82.xml><?xml version="1.0" encoding="utf-8"?>
<revisions xmlns="http://schemas.openxmlformats.org/spreadsheetml/2006/main" xmlns:r="http://schemas.openxmlformats.org/officeDocument/2006/relationships">
  <rcc rId="2762" sId="1" odxf="1" dxf="1">
    <nc r="D83">
      <f>D84</f>
    </nc>
    <odxf>
      <alignment horizontal="general" readingOrder="0"/>
    </odxf>
    <ndxf>
      <alignment horizontal="right" readingOrder="0"/>
    </ndxf>
  </rcc>
  <rcc rId="2763" sId="1">
    <nc r="E83">
      <f>D83-C83</f>
    </nc>
  </rcc>
  <rfmt sheetId="1" sqref="B84" start="0" length="0">
    <dxf>
      <font>
        <sz val="10"/>
        <color auto="1"/>
        <name val="Arial Cyr"/>
        <scheme val="none"/>
      </font>
      <alignment vertical="bottom" wrapText="0" readingOrder="0"/>
      <border outline="0">
        <left/>
        <right/>
        <top/>
        <bottom/>
      </border>
    </dxf>
  </rfmt>
  <rfmt sheetId="1" xfDxf="1" sqref="B84" start="0" length="0">
    <dxf>
      <font>
        <sz val="12"/>
        <color rgb="FF333333"/>
        <name val="Times New Roman"/>
        <scheme val="none"/>
      </font>
    </dxf>
  </rfmt>
  <rfmt sheetId="1" sqref="B83" start="0" length="0">
    <dxf>
      <font>
        <sz val="10"/>
        <color auto="1"/>
        <name val="Arial Cyr"/>
        <scheme val="none"/>
      </font>
      <alignment vertical="bottom" wrapText="0" readingOrder="0"/>
      <border outline="0">
        <left/>
        <right/>
        <top/>
        <bottom/>
      </border>
    </dxf>
  </rfmt>
  <rfmt sheetId="1" xfDxf="1" sqref="B83" start="0" length="0">
    <dxf>
      <font>
        <sz val="12"/>
        <color rgb="FF333333"/>
        <name val="Times New Roman"/>
        <scheme val="none"/>
      </font>
    </dxf>
  </rfmt>
  <rcc rId="2764" sId="1" odxf="1" dxf="1">
    <nc r="B83" t="inlineStr">
      <is>
        <t>Дотації з місцевих бюджетів іншим місцевим бюджетам</t>
      </is>
    </nc>
    <ndxf>
      <font>
        <sz val="14"/>
        <color rgb="FF333333"/>
        <name val="Times New Roman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5" sId="1" odxf="1" dxf="1">
    <nc r="B84" t="inlineStr">
      <is>
        <t>Інші дотації з місцевого бюджету</t>
      </is>
    </nc>
    <ndxf>
      <font>
        <sz val="14"/>
        <color rgb="FF333333"/>
        <name val="Times New Roman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95A7493F-2B11-406A-BB91-458FD9DC3BAE}" action="delete"/>
  <rdn rId="0" localSheetId="1" customView="1" name="Z_95A7493F_2B11_406A_BB91_458FD9DC3BAE_.wvu.PrintArea" hidden="1" oldHidden="1">
    <formula>общее!$A$2:$J$283</formula>
    <oldFormula>общее!$A$2:$J$283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общее!$A$6:$J$296</formula>
    <oldFormula>общее!$A$6:$J$296</oldFormula>
  </rdn>
  <rcv guid="{95A7493F-2B11-406A-BB91-458FD9DC3BAE}" action="add"/>
</revisions>
</file>

<file path=xl/revisions/revisionLog12821.xml><?xml version="1.0" encoding="utf-8"?>
<revisions xmlns="http://schemas.openxmlformats.org/spreadsheetml/2006/main" xmlns:r="http://schemas.openxmlformats.org/officeDocument/2006/relationships">
  <rfmt sheetId="1" sqref="F48" start="0" length="0">
    <dxf>
      <fill>
        <patternFill patternType="none">
          <bgColor indexed="65"/>
        </patternFill>
      </fill>
    </dxf>
  </rfmt>
  <rfmt sheetId="1" sqref="F47" start="0" length="0">
    <dxf>
      <fill>
        <patternFill patternType="none">
          <bgColor indexed="65"/>
        </patternFill>
      </fill>
    </dxf>
  </rfmt>
  <rcc rId="2616" sId="1">
    <oc r="F47">
      <f>D47/C47*100</f>
    </oc>
    <nc r="F47" t="inlineStr">
      <is>
        <t>в 3.09 р.б.</t>
      </is>
    </nc>
  </rcc>
  <rcc rId="2617" sId="1">
    <oc r="F48">
      <f>D48/C48*100</f>
    </oc>
    <nc r="F48" t="inlineStr">
      <is>
        <t>в 3.0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8211.xml><?xml version="1.0" encoding="utf-8"?>
<revisions xmlns="http://schemas.openxmlformats.org/spreadsheetml/2006/main" xmlns:r="http://schemas.openxmlformats.org/officeDocument/2006/relationships">
  <rfmt sheetId="1" sqref="F1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82111.xml><?xml version="1.0" encoding="utf-8"?>
<revisions xmlns="http://schemas.openxmlformats.org/spreadsheetml/2006/main" xmlns:r="http://schemas.openxmlformats.org/officeDocument/2006/relationships">
  <rcc rId="2155" sId="1" numFmtId="4">
    <oc r="H149">
      <v>9439.0969999999998</v>
    </oc>
    <nc r="H149">
      <v>19465.606</v>
    </nc>
  </rcc>
  <rcc rId="2156" sId="1" numFmtId="4">
    <oc r="H150">
      <v>187.55</v>
    </oc>
    <nc r="H150">
      <v>319.95100000000002</v>
    </nc>
  </rcc>
  <rcc rId="2157" sId="1">
    <oc r="H170">
      <f>165.121+19.657</f>
    </oc>
    <nc r="H170">
      <f>675.707+39.575+99.852+211.597+111.912</f>
    </nc>
  </rcc>
  <rcc rId="2158" sId="1" numFmtId="4">
    <oc r="H176">
      <v>636.23400000000004</v>
    </oc>
    <nc r="H176">
      <v>1344.068</v>
    </nc>
  </rcc>
  <rfmt sheetId="1" sqref="H138:H177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29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общее!$A$1:$J$258</formula>
    <oldFormula>общее!$A$1:$J$258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общее!$198:$201</formula>
    <oldFormula>общее!$198:$201</oldFormula>
  </rdn>
  <rdn rId="0" localSheetId="1" customView="1" name="Z_CFD58EC5_F475_4F0C_8822_861C497EA100_.wvu.FilterData" hidden="1" oldHidden="1">
    <formula>общее!$A$6:$J$258</formula>
    <oldFormula>общее!$A$6:$J$258</oldFormula>
  </rdn>
  <rcv guid="{CFD58EC5-F475-4F0C-8822-861C497EA100}" action="add"/>
</revisions>
</file>

<file path=xl/revisions/revisionLog1291.xml><?xml version="1.0" encoding="utf-8"?>
<revisions xmlns="http://schemas.openxmlformats.org/spreadsheetml/2006/main" xmlns:r="http://schemas.openxmlformats.org/officeDocument/2006/relationships">
  <rcc rId="2865" sId="1" numFmtId="4">
    <oc r="G73">
      <v>13280.544</v>
    </oc>
    <nc r="G73">
      <v>35015.184999999998</v>
    </nc>
  </rcc>
  <rcc rId="2866" sId="1" numFmtId="4">
    <oc r="H73">
      <v>63902.392</v>
    </oc>
    <nc r="H73">
      <v>103760.09699999999</v>
    </nc>
  </rcc>
  <rcc rId="2867" sId="1">
    <oc r="J73" t="inlineStr">
      <is>
        <t>в 4.8 р.б.</t>
      </is>
    </oc>
    <nc r="J73" t="inlineStr">
      <is>
        <t>в 3.0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2911.xml><?xml version="1.0" encoding="utf-8"?>
<revisions xmlns="http://schemas.openxmlformats.org/spreadsheetml/2006/main" xmlns:r="http://schemas.openxmlformats.org/officeDocument/2006/relationships">
  <rfmt sheetId="1" sqref="A60:XFD6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9111.xml><?xml version="1.0" encoding="utf-8"?>
<revisions xmlns="http://schemas.openxmlformats.org/spreadsheetml/2006/main" xmlns:r="http://schemas.openxmlformats.org/officeDocument/2006/relationships">
  <rcc rId="1242" sId="1">
    <oc r="C61">
      <f>C62+C63+C64</f>
    </oc>
    <nc r="C61">
      <f>C62+C64</f>
    </nc>
  </rcc>
  <rrc rId="1243" sId="1" ref="A63:XFD63" action="deleteRow">
    <undo index="1" exp="ref" v="1" dr="D63" r="D61" sId="1"/>
    <undo index="2" exp="area" ref3D="1" dr="$A$252:$XFD$257" dn="Z_CFD58EC5_F475_4F0C_8822_861C497EA100_.wvu.Rows" sId="1"/>
    <undo index="1" exp="area" ref3D="1" dr="$A$247:$XFD$250" dn="Z_CFD58EC5_F475_4F0C_8822_861C497EA100_.wvu.Rows" sId="1"/>
    <undo index="2" exp="area" ref3D="1" dr="$A$117:$XFD$129" dn="Z_CFB0A04F_563D_4D2B_BCD3_ACFCDC70E584_.wvu.Rows" sId="1"/>
    <undo index="1" exp="area" ref3D="1" dr="$A$7:$XFD$115" dn="Z_CFB0A04F_563D_4D2B_BCD3_ACFCDC70E584_.wvu.Rows" sId="1"/>
    <rfmt sheetId="1" xfDxf="1" sqref="A63:XFD63" start="0" length="0">
      <dxf>
        <font>
          <sz val="14"/>
        </font>
        <fill>
          <patternFill patternType="solid">
            <bgColor theme="0"/>
          </patternFill>
        </fill>
      </dxf>
    </rfmt>
    <rcc rId="0" sId="1" dxf="1">
      <nc r="A63">
        <v>22090200</v>
      </nc>
      <ndxf>
        <font>
          <sz val="14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" t="inlineStr">
        <is>
          <t>Державне мито, не віднесене до інших категорій</t>
        </is>
      </nc>
      <ndxf>
        <font>
          <sz val="14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3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3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63">
        <f>D63-C63</f>
      </nc>
      <n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3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3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3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3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244" sId="1">
    <oc r="D61">
      <f>D62+#REF!+D63</f>
    </oc>
    <nc r="D61">
      <f>D62+D63</f>
    </nc>
  </rcc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29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92.xml><?xml version="1.0" encoding="utf-8"?>
<revisions xmlns="http://schemas.openxmlformats.org/spreadsheetml/2006/main" xmlns:r="http://schemas.openxmlformats.org/officeDocument/2006/relationships">
  <rcc rId="5634" sId="1">
    <oc r="H211">
      <f>H212+H213+H222</f>
    </oc>
    <nc r="H211">
      <f>H212+H213+H222+H221</f>
    </nc>
  </rcc>
  <rcc rId="5635" sId="1">
    <oc r="G211">
      <f>G212+G213+G222</f>
    </oc>
    <nc r="G211">
      <f>G212+G213+G222+G221</f>
    </nc>
  </rcc>
  <rcc rId="5636" sId="1">
    <oc r="I211">
      <f>SUM(H211-G211)</f>
    </oc>
    <nc r="I211">
      <f>I212+I213+I222+I221</f>
    </nc>
  </rcc>
  <rcc rId="5637" sId="1" odxf="1" dxf="1">
    <oc r="D211">
      <f>D222</f>
    </oc>
    <nc r="D211">
      <f>D212+D213+D222+D221</f>
    </nc>
    <odxf>
      <alignment horizontal="right" readingOrder="0"/>
    </odxf>
    <ndxf>
      <alignment horizontal="center" readingOrder="0"/>
    </ndxf>
  </rcc>
  <rcc rId="5638" sId="1" odxf="1" dxf="1">
    <nc r="E211">
      <f>E212+E213+E222+E221</f>
    </nc>
    <odxf>
      <alignment horizontal="right" readingOrder="0"/>
    </odxf>
    <ndxf>
      <alignment horizontal="center" readingOrder="0"/>
    </ndxf>
  </rcc>
  <rcc rId="5639" sId="1" odxf="1" dxf="1">
    <nc r="C211">
      <f>C212+C213+C222+C221</f>
    </nc>
    <odxf>
      <alignment horizontal="right" readingOrder="0"/>
    </odxf>
    <ndxf>
      <alignment horizontal="center" readingOrder="0"/>
    </ndxf>
  </rcc>
  <rcc rId="5640" sId="1" numFmtId="4">
    <oc r="D227">
      <v>414645.67099999997</v>
    </oc>
    <nc r="D227">
      <v>64</v>
    </nc>
  </rcc>
  <rcc rId="5641" sId="1" numFmtId="4">
    <oc r="C225">
      <v>55221.455000000002</v>
    </oc>
    <nc r="C225">
      <v>68266.055999999997</v>
    </nc>
  </rcc>
  <rcc rId="5642" sId="1" numFmtId="4">
    <oc r="C227">
      <v>5991.3850000000002</v>
    </oc>
    <nc r="C227">
      <v>18536.594000000001</v>
    </nc>
  </rcc>
  <rcc rId="5643" sId="1" numFmtId="4">
    <oc r="D225">
      <v>286100</v>
    </oc>
    <nc r="D225"/>
  </rcc>
  <rcv guid="{CFD58EC5-F475-4F0C-8822-861C497EA100}" action="delete"/>
  <rdn rId="0" localSheetId="1" customView="1" name="Z_CFD58EC5_F475_4F0C_8822_861C497EA100_.wvu.PrintArea" hidden="1" oldHidden="1">
    <formula>общее!$A$1:$J$274</formula>
    <oldFormula>общее!$A$1:$J$274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общее!$214:$217</formula>
    <oldFormula>общее!$214:$217</oldFormula>
  </rdn>
  <rdn rId="0" localSheetId="1" customView="1" name="Z_CFD58EC5_F475_4F0C_8822_861C497EA100_.wvu.FilterData" hidden="1" oldHidden="1">
    <formula>общее!$A$6:$J$274</formula>
    <oldFormula>общее!$A$6:$J$274</oldFormula>
  </rdn>
  <rcv guid="{CFD58EC5-F475-4F0C-8822-861C497EA100}" action="add"/>
</revisions>
</file>

<file path=xl/revisions/revisionLog1292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общее!$A$1:$J$288</formula>
    <oldFormula>общее!$A$1:$J$288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общее!$216:$219,общее!$221:$226</formula>
    <oldFormula>общее!$216:$219,общее!$221:$226</oldFormula>
  </rdn>
  <rdn rId="0" localSheetId="1" customView="1" name="Z_CFD58EC5_F475_4F0C_8822_861C497EA100_.wvu.FilterData" hidden="1" oldHidden="1">
    <formula>общее!$A$6:$J$288</formula>
    <oldFormula>общее!$A$6:$J$288</oldFormula>
  </rdn>
  <rcv guid="{CFD58EC5-F475-4F0C-8822-861C497EA100}" action="add"/>
</revisions>
</file>

<file path=xl/revisions/revisionLog1292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общее!$A$1:$J$304</formula>
    <oldFormula>общее!$A$1:$J$304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общее!$232:$235,общее!$237:$242</formula>
    <oldFormula>общее!$232:$235,общее!$237:$242</oldFormula>
  </rdn>
  <rdn rId="0" localSheetId="1" customView="1" name="Z_CFD58EC5_F475_4F0C_8822_861C497EA100_.wvu.FilterData" hidden="1" oldHidden="1">
    <formula>общее!$A$6:$J$304</formula>
    <oldFormula>общее!$A$6:$J$304</oldFormula>
  </rdn>
  <rcv guid="{CFD58EC5-F475-4F0C-8822-861C497EA100}" action="add"/>
</revisions>
</file>

<file path=xl/revisions/revisionLog1292111.xml><?xml version="1.0" encoding="utf-8"?>
<revisions xmlns="http://schemas.openxmlformats.org/spreadsheetml/2006/main" xmlns:r="http://schemas.openxmlformats.org/officeDocument/2006/relationships">
  <rcc rId="3717" sId="1" numFmtId="4">
    <oc r="H255">
      <f>1500+219330.844</f>
    </oc>
    <nc r="H255">
      <v>802147.03700000001</v>
    </nc>
  </rcc>
  <rfmt sheetId="1" sqref="H254:H255">
    <dxf>
      <fill>
        <patternFill>
          <bgColor theme="0"/>
        </patternFill>
      </fill>
    </dxf>
  </rfmt>
  <rfmt sheetId="1" sqref="D254:D255">
    <dxf>
      <fill>
        <patternFill>
          <bgColor theme="0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общее!$A$6:$J$303</formula>
    <oldFormula>общее!$A$6:$J$303</oldFormula>
  </rdn>
  <rcv guid="{06B33669-D909-4CD8-806F-33C009B9DF0A}" action="add"/>
</revisions>
</file>

<file path=xl/revisions/revisionLog12921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921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292112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общее!$A$1:$J$303</formula>
    <oldFormula>общее!$A$1:$J$303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общее!$231:$234,общее!$236:$241</formula>
    <oldFormula>общее!$231:$234,общее!$236:$241</oldFormula>
  </rdn>
  <rdn rId="0" localSheetId="1" customView="1" name="Z_CFD58EC5_F475_4F0C_8822_861C497EA100_.wvu.FilterData" hidden="1" oldHidden="1">
    <formula>общее!$A$6:$J$303</formula>
    <oldFormula>общее!$A$6:$J$303</oldFormula>
  </rdn>
  <rcv guid="{CFD58EC5-F475-4F0C-8822-861C497EA100}" action="add"/>
</revisions>
</file>

<file path=xl/revisions/revisionLog12922.xml><?xml version="1.0" encoding="utf-8"?>
<revisions xmlns="http://schemas.openxmlformats.org/spreadsheetml/2006/main" xmlns:r="http://schemas.openxmlformats.org/officeDocument/2006/relationships">
  <rfmt sheetId="1" sqref="A276:J281">
    <dxf>
      <fill>
        <patternFill patternType="none">
          <bgColor auto="1"/>
        </patternFill>
      </fill>
    </dxf>
  </rfmt>
  <rfmt sheetId="1" sqref="F276" start="0" length="2147483647">
    <dxf>
      <font>
        <b/>
      </font>
    </dxf>
  </rfmt>
  <rfmt sheetId="1" sqref="F277" start="0" length="0">
    <dxf>
      <font>
        <b/>
        <sz val="14"/>
        <name val="Times New Roman"/>
        <scheme val="none"/>
      </font>
    </dxf>
  </rfmt>
  <rcc rId="3605" sId="1">
    <oc r="F277" t="inlineStr">
      <is>
        <t>в 5,4 р.б.</t>
      </is>
    </oc>
    <nc r="F277" t="inlineStr">
      <is>
        <t>в 3,8 р.б.</t>
      </is>
    </nc>
  </rcc>
  <rcc rId="3606" sId="1">
    <oc r="F280">
      <f>SUM(D280/C280*100)</f>
    </oc>
    <nc r="F280" t="inlineStr">
      <is>
        <t>в 13,8 р.б.</t>
      </is>
    </nc>
  </rcc>
  <rcc rId="3607" sId="1" odxf="1" dxf="1">
    <oc r="J281" t="inlineStr">
      <is>
        <t>в 5,2 р.б.</t>
      </is>
    </oc>
    <nc r="J281">
      <f>SUM(H281/G281*100)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3608" sId="1" odxf="1" dxf="1">
    <oc r="J276" t="inlineStr">
      <is>
        <t>в 5,2 р.б.</t>
      </is>
    </oc>
    <nc r="J276">
      <f>SUM(H276/G276*100)</f>
    </nc>
    <odxf>
      <numFmt numFmtId="168" formatCode="#,##0.0"/>
      <fill>
        <patternFill patternType="none">
          <bgColor indexed="65"/>
        </patternFill>
      </fill>
    </odxf>
    <ndxf>
      <numFmt numFmtId="165" formatCode="0.0"/>
      <fill>
        <patternFill patternType="solid">
          <bgColor theme="0"/>
        </patternFill>
      </fill>
    </ndxf>
  </rcc>
  <rcv guid="{CFD58EC5-F475-4F0C-8822-861C497EA100}" action="delete"/>
  <rdn rId="0" localSheetId="1" customView="1" name="Z_CFD58EC5_F475_4F0C_8822_861C497EA100_.wvu.PrintArea" hidden="1" oldHidden="1">
    <formula>общее!$A$1:$J$303</formula>
    <oldFormula>общее!$A$1:$J$303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общее!$231:$234,общее!$236:$241</formula>
    <oldFormula>общее!$231:$234,общее!$236:$241</oldFormula>
  </rdn>
  <rdn rId="0" localSheetId="1" customView="1" name="Z_CFD58EC5_F475_4F0C_8822_861C497EA100_.wvu.FilterData" hidden="1" oldHidden="1">
    <formula>общее!$A$6:$J$303</formula>
    <oldFormula>общее!$A$6:$J$303</oldFormula>
  </rdn>
  <rcv guid="{CFD58EC5-F475-4F0C-8822-861C497EA100}" action="add"/>
</revisions>
</file>

<file path=xl/revisions/revisionLog129221.xml><?xml version="1.0" encoding="utf-8"?>
<revisions xmlns="http://schemas.openxmlformats.org/spreadsheetml/2006/main" xmlns:r="http://schemas.openxmlformats.org/officeDocument/2006/relationships">
  <rcv guid="{1BDFBE17-25BB-4BB9-B67F-4757B39B2D64}" action="delete"/>
  <rdn rId="0" localSheetId="1" customView="1" name="Z_1BDFBE17_25BB_4BB9_B67F_4757B39B2D64_.wvu.FilterData" hidden="1" oldHidden="1">
    <formula>общее!$A$6:$J$303</formula>
    <oldFormula>общее!$A$6:$J$358</oldFormula>
  </rdn>
  <rcv guid="{1BDFBE17-25BB-4BB9-B67F-4757B39B2D64}" action="add"/>
</revisions>
</file>

<file path=xl/revisions/revisionLog1292211.xml><?xml version="1.0" encoding="utf-8"?>
<revisions xmlns="http://schemas.openxmlformats.org/spreadsheetml/2006/main" xmlns:r="http://schemas.openxmlformats.org/officeDocument/2006/relationships">
  <rcc rId="3448" sId="1">
    <oc r="B101" t="inlineStr">
      <is>
        <t>Надання загальної середньої освіти закладами загальної середньої освіти</t>
      </is>
    </oc>
    <nc r="B101" t="inlineStr">
      <is>
        <t>Надання загальної середньої освіти закладами загальної середньої освіти за рахунок коштів місцевого бюджету</t>
      </is>
    </nc>
  </rcc>
  <rcc rId="3449" sId="1">
    <oc r="B102" t="inlineStr">
      <is>
    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    </is>
    </oc>
    <nc r="B102" t="inlineStr">
      <is>
    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    </is>
    </nc>
  </rcc>
  <rcc rId="3450" sId="1">
    <oc r="B103" t="inlineStr">
      <is>
        <t>Надання загальної середньої освіти спеціалізованими закладами загальної середньої освіти</t>
      </is>
    </oc>
    <nc r="B103" t="inlineStr">
      <is>
        <t>Надання загальної середньої освіти спеціалізованими закладами загальної середньої освіти за рахунок коштів місцевого бюджету</t>
      </is>
    </nc>
  </rcc>
  <rcv guid="{68CBFC64-03A4-4F74-B34E-EE1DB915A668}" action="delete"/>
  <rdn rId="0" localSheetId="1" customView="1" name="Z_68CBFC64_03A4_4F74_B34E_EE1DB915A668_.wvu.FilterData" hidden="1" oldHidden="1">
    <formula>общее!$A$6:$J$301</formula>
    <oldFormula>общее!$A$6:$J$301</oldFormula>
  </rdn>
  <rcv guid="{68CBFC64-03A4-4F74-B34E-EE1DB915A668}" action="add"/>
</revisions>
</file>

<file path=xl/revisions/revisionLog12922111.xml><?xml version="1.0" encoding="utf-8"?>
<revisions xmlns="http://schemas.openxmlformats.org/spreadsheetml/2006/main" xmlns:r="http://schemas.openxmlformats.org/officeDocument/2006/relationships">
  <rcc rId="2501" sId="1" numFmtId="4">
    <oc r="C29">
      <v>66.48</v>
    </oc>
    <nc r="C29">
      <v>74.894000000000005</v>
    </nc>
  </rcc>
  <rcc rId="2502" sId="1" numFmtId="4">
    <oc r="D29">
      <v>86.292000000000002</v>
    </oc>
    <nc r="D29">
      <v>265.46600000000001</v>
    </nc>
  </rcc>
  <rfmt sheetId="1" sqref="F29" start="0" length="0">
    <dxf>
      <fill>
        <patternFill patternType="none">
          <bgColor indexed="65"/>
        </patternFill>
      </fill>
    </dxf>
  </rfmt>
  <rcc rId="2503" sId="1">
    <oc r="F29">
      <f>D29/C29*100</f>
    </oc>
    <nc r="F29" t="inlineStr">
      <is>
        <t>в 3.5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923.xml><?xml version="1.0" encoding="utf-8"?>
<revisions xmlns="http://schemas.openxmlformats.org/spreadsheetml/2006/main" xmlns:r="http://schemas.openxmlformats.org/officeDocument/2006/relationships">
  <rfmt sheetId="1" sqref="F207:F215">
    <dxf>
      <fill>
        <patternFill patternType="none">
          <bgColor auto="1"/>
        </patternFill>
      </fill>
    </dxf>
  </rfmt>
  <rcv guid="{3824CD03-2F75-4531-8348-997F8B6518CE}" action="delete"/>
  <rdn rId="0" localSheetId="1" customView="1" name="Z_3824CD03_2F75_4531_8348_997F8B6518CE_.wvu.FilterData" hidden="1" oldHidden="1">
    <formula>общее!$A$6:$J$304</formula>
    <oldFormula>общее!$A$6:$J$304</oldFormula>
  </rdn>
  <rcv guid="{3824CD03-2F75-4531-8348-997F8B6518CE}" action="add"/>
</revisions>
</file>

<file path=xl/revisions/revisionLog1293.xml><?xml version="1.0" encoding="utf-8"?>
<revisions xmlns="http://schemas.openxmlformats.org/spreadsheetml/2006/main" xmlns:r="http://schemas.openxmlformats.org/officeDocument/2006/relationships">
  <rcc rId="2548" sId="1" numFmtId="4">
    <oc r="C36">
      <v>133.524</v>
    </oc>
    <nc r="C36">
      <v>137.691</v>
    </nc>
  </rcc>
  <rcc rId="2549" sId="1" numFmtId="4">
    <oc r="D36">
      <v>79.167000000000002</v>
    </oc>
    <nc r="D36">
      <v>287.5</v>
    </nc>
  </rcc>
  <rfmt sheetId="1" sqref="A36:XFD36">
    <dxf>
      <fill>
        <patternFill patternType="none">
          <bgColor auto="1"/>
        </patternFill>
      </fill>
    </dxf>
  </rfmt>
  <rcc rId="2550" sId="1" numFmtId="4">
    <oc r="C37">
      <v>196.017</v>
    </oc>
    <nc r="C37">
      <v>239.84700000000001</v>
    </nc>
  </rcc>
  <rcc rId="2551" sId="1" numFmtId="4">
    <oc r="D37">
      <v>136.28700000000001</v>
    </oc>
    <nc r="D37">
      <v>271.18700000000001</v>
    </nc>
  </rcc>
  <rfmt sheetId="1" sqref="A37:XFD37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94.xml><?xml version="1.0" encoding="utf-8"?>
<revisions xmlns="http://schemas.openxmlformats.org/spreadsheetml/2006/main" xmlns:r="http://schemas.openxmlformats.org/officeDocument/2006/relationships">
  <rfmt sheetId="1" sqref="B167">
    <dxf>
      <alignment vertical="top" readingOrder="0"/>
    </dxf>
  </rfmt>
  <rfmt sheetId="1" sqref="B134:B145">
    <dxf>
      <alignment vertical="bottom" readingOrder="0"/>
    </dxf>
  </rfmt>
  <rfmt sheetId="1" sqref="B147:B185">
    <dxf>
      <alignment vertical="bottom" readingOrder="0"/>
    </dxf>
  </rfmt>
  <rfmt sheetId="1" sqref="B147:B185">
    <dxf>
      <alignment vertical="top" readingOrder="0"/>
    </dxf>
  </rfmt>
  <rcc rId="3381" sId="1">
    <oc r="B177" t="inlineStr">
      <is>
        <t xml:space="preserve"> Надання фінансової підтримки громадським об'єднанням ветеранів і осіб з інвалідністю, діяльність яких має соціальну спрямованість</t>
      </is>
    </oc>
    <nc r="B177" t="inlineStr">
      <is>
        <t>Надання фінансової підтримки громадським об'єднанням ветеранів і осіб з інвалідністю, діяльність яких має соціальну спрямованість</t>
      </is>
    </nc>
  </rcc>
  <rcc rId="3382" sId="1">
    <oc r="B176" t="inlineStr">
      <is>
        <t xml:space="preserve"> Інші видатки на соціальний захист ветеранів війни та праці</t>
      </is>
    </oc>
    <nc r="B176" t="inlineStr">
      <is>
        <t>Інші видатки на соціальний захист ветеранів війни та праці</t>
      </is>
    </nc>
  </rcc>
  <rcv guid="{D0621073-25BE-47D7-AC33-51146458D41C}" action="delete"/>
  <rdn rId="0" localSheetId="1" customView="1" name="Z_D0621073_25BE_47D7_AC33_51146458D41C_.wvu.FilterData" hidden="1" oldHidden="1">
    <formula>общее!$A$6:$J$300</formula>
    <oldFormula>общее!$A$6:$J$300</oldFormula>
  </rdn>
  <rcv guid="{D0621073-25BE-47D7-AC33-51146458D41C}" action="add"/>
</revisions>
</file>

<file path=xl/revisions/revisionLog12941.xml><?xml version="1.0" encoding="utf-8"?>
<revisions xmlns="http://schemas.openxmlformats.org/spreadsheetml/2006/main" xmlns:r="http://schemas.openxmlformats.org/officeDocument/2006/relationships">
  <rfmt sheetId="1" sqref="A74:XFD74">
    <dxf>
      <fill>
        <patternFill patternType="none">
          <bgColor auto="1"/>
        </patternFill>
      </fill>
    </dxf>
  </rfmt>
  <rfmt sheetId="1" sqref="A80:XFD8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4675" sId="1" numFmtId="4">
    <oc r="D234">
      <v>94.297389999999993</v>
    </oc>
    <nc r="D234">
      <v>15.61998</v>
    </nc>
  </rcc>
  <rcc rId="4676" sId="1" numFmtId="4">
    <oc r="H234">
      <v>228.32719</v>
    </oc>
    <nc r="H234"/>
  </rcc>
  <rfmt sheetId="1" sqref="A234:XFD234">
    <dxf>
      <fill>
        <patternFill patternType="none">
          <bgColor auto="1"/>
        </patternFill>
      </fill>
    </dxf>
  </rfmt>
</revisions>
</file>

<file path=xl/revisions/revisionLog130.xml><?xml version="1.0" encoding="utf-8"?>
<revisions xmlns="http://schemas.openxmlformats.org/spreadsheetml/2006/main" xmlns:r="http://schemas.openxmlformats.org/officeDocument/2006/relationships">
  <rcc rId="6035" sId="1" numFmtId="4">
    <oc r="G247">
      <v>-3184.51</v>
    </oc>
    <nc r="G247"/>
  </rcc>
  <rcc rId="6036" sId="1" numFmtId="4">
    <oc r="G246">
      <v>611464.60800000001</v>
    </oc>
    <nc r="G246">
      <v>138312.595</v>
    </nc>
  </rcc>
  <rcv guid="{CFD58EC5-F475-4F0C-8822-861C497EA100}" action="delete"/>
  <rdn rId="0" localSheetId="1" customView="1" name="Z_CFD58EC5_F475_4F0C_8822_861C497EA100_.wvu.PrintArea" hidden="1" oldHidden="1">
    <formula>общее!$A$1:$J$256</formula>
    <oldFormula>общее!$A$1:$J$256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общее!$198:$201</formula>
    <oldFormula>общее!$198:$201</oldFormula>
  </rdn>
  <rdn rId="0" localSheetId="1" customView="1" name="Z_CFD58EC5_F475_4F0C_8822_861C497EA100_.wvu.FilterData" hidden="1" oldHidden="1">
    <formula>общее!$A$6:$J$256</formula>
    <oldFormula>общее!$A$6:$J$256</oldFormula>
  </rdn>
  <rcv guid="{CFD58EC5-F475-4F0C-8822-861C497EA100}" action="add"/>
</revisions>
</file>

<file path=xl/revisions/revisionLog1301.xml><?xml version="1.0" encoding="utf-8"?>
<revisions xmlns="http://schemas.openxmlformats.org/spreadsheetml/2006/main" xmlns:r="http://schemas.openxmlformats.org/officeDocument/2006/relationships">
  <rfmt sheetId="1" sqref="A46:XFD46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011.xml><?xml version="1.0" encoding="utf-8"?>
<revisions xmlns="http://schemas.openxmlformats.org/spreadsheetml/2006/main" xmlns:r="http://schemas.openxmlformats.org/officeDocument/2006/relationships">
  <rcc rId="1286" sId="1" numFmtId="4">
    <oc r="C63">
      <v>41.933</v>
    </oc>
    <nc r="C63">
      <v>41.932000000000002</v>
    </nc>
  </rcc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30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3012.xml><?xml version="1.0" encoding="utf-8"?>
<revisions xmlns="http://schemas.openxmlformats.org/spreadsheetml/2006/main" xmlns:r="http://schemas.openxmlformats.org/officeDocument/2006/relationships">
  <rcc rId="2571" sId="1" numFmtId="4">
    <oc r="C35">
      <v>3588.2730000000001</v>
    </oc>
    <nc r="C35">
      <v>3588.2719999999999</v>
    </nc>
  </rcc>
  <rcc rId="2572" sId="1" numFmtId="4">
    <oc r="D42">
      <v>31817.879000000001</v>
    </oc>
    <nc r="D42">
      <v>61463.853000000003</v>
    </nc>
  </rcc>
  <rcc rId="2573" sId="1" numFmtId="4">
    <oc r="C42">
      <v>26785.826000000001</v>
    </oc>
    <nc r="C42">
      <v>41099.023000000001</v>
    </nc>
  </rcc>
  <rfmt sheetId="1" sqref="A42:XFD42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0121.xml><?xml version="1.0" encoding="utf-8"?>
<revisions xmlns="http://schemas.openxmlformats.org/spreadsheetml/2006/main" xmlns:r="http://schemas.openxmlformats.org/officeDocument/2006/relationships">
  <rcc rId="2526" sId="1" numFmtId="4">
    <oc r="C33">
      <v>30178.383000000002</v>
    </oc>
    <nc r="C33">
      <v>43726.716</v>
    </nc>
  </rcc>
  <rcc rId="2527" sId="1" numFmtId="4">
    <oc r="D33">
      <v>17949.536</v>
    </oc>
    <nc r="D33">
      <v>56201.428999999996</v>
    </nc>
  </rcc>
  <rfmt sheetId="1" sqref="A33:XFD33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012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общее!$A$2:$J$286</formula>
    <oldFormula>общее!$A$2:$J$286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общее!$A$6:$J$299</formula>
    <oldFormula>общее!$A$6:$J$299</oldFormula>
  </rdn>
  <rcv guid="{221AFC77-C97B-4D44-8163-7AA758A08BF9}" action="add"/>
</revisions>
</file>

<file path=xl/revisions/revisionLog1302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общее!$A$1:$J$274</formula>
    <oldFormula>общее!$A$1:$J$274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общее!$214:$217</formula>
    <oldFormula>общее!$214:$217</oldFormula>
  </rdn>
  <rdn rId="0" localSheetId="1" customView="1" name="Z_CFD58EC5_F475_4F0C_8822_861C497EA100_.wvu.FilterData" hidden="1" oldHidden="1">
    <formula>общее!$A$6:$J$274</formula>
    <oldFormula>общее!$A$6:$J$274</oldFormula>
  </rdn>
  <rcv guid="{CFD58EC5-F475-4F0C-8822-861C497EA100}" action="add"/>
</revisions>
</file>

<file path=xl/revisions/revisionLog13021.xml><?xml version="1.0" encoding="utf-8"?>
<revisions xmlns="http://schemas.openxmlformats.org/spreadsheetml/2006/main" xmlns:r="http://schemas.openxmlformats.org/officeDocument/2006/relationships">
  <rcc rId="4653" sId="1" numFmtId="4">
    <oc r="G268">
      <v>3003.596</v>
    </oc>
    <nc r="G268"/>
  </rcc>
  <rcc rId="4654" sId="1" numFmtId="4">
    <oc r="G265">
      <v>499252.74599999998</v>
    </oc>
    <nc r="G265">
      <v>101550.913</v>
    </nc>
  </rcc>
  <rcc rId="4655" sId="1" numFmtId="4">
    <oc r="G263">
      <v>110.651</v>
    </oc>
    <nc r="G263"/>
  </rcc>
  <rfmt sheetId="1" sqref="G260:G267">
    <dxf>
      <fill>
        <patternFill>
          <bgColor theme="0"/>
        </patternFill>
      </fill>
    </dxf>
  </rfmt>
  <rcc rId="4656" sId="1" numFmtId="4">
    <oc r="C256">
      <v>552261.45499999996</v>
    </oc>
    <nc r="C256">
      <v>55221.455000000002</v>
    </nc>
  </rcc>
  <rcc rId="4657" sId="1">
    <oc r="C254">
      <f>SUM(C255+C257)</f>
    </oc>
    <nc r="C254">
      <f>SUM(C255+C257)</f>
    </nc>
  </rcc>
  <rfmt sheetId="1" sqref="A254:C256">
    <dxf>
      <fill>
        <patternFill>
          <bgColor theme="0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общее!$A$6:$J$313</formula>
    <oldFormula>общее!$A$6:$J$313</oldFormula>
  </rdn>
  <rcv guid="{06B33669-D909-4CD8-806F-33C009B9DF0A}" action="add"/>
</revisions>
</file>

<file path=xl/revisions/revisionLog130211.xml><?xml version="1.0" encoding="utf-8"?>
<revisions xmlns="http://schemas.openxmlformats.org/spreadsheetml/2006/main" xmlns:r="http://schemas.openxmlformats.org/officeDocument/2006/relationships">
  <rfmt sheetId="1" sqref="A46:J46" start="0" length="2147483647">
    <dxf>
      <font>
        <b val="0"/>
      </font>
    </dxf>
  </rfmt>
  <rfmt sheetId="1" sqref="A49:J49" start="0" length="2147483647">
    <dxf>
      <font>
        <b/>
      </font>
    </dxf>
  </rfmt>
  <rfmt sheetId="1" sqref="A74:J74" start="0" length="2147483647">
    <dxf>
      <font>
        <b val="0"/>
      </font>
    </dxf>
  </rfmt>
  <rfmt sheetId="1" sqref="A80:J81" start="0" length="2147483647">
    <dxf>
      <font>
        <b val="0"/>
      </font>
    </dxf>
  </rfmt>
  <rfmt sheetId="1" sqref="A84:J84" start="0" length="2147483647">
    <dxf>
      <font>
        <b/>
      </font>
    </dxf>
  </rfmt>
  <rfmt sheetId="1" sqref="A86:J86" start="0" length="2147483647">
    <dxf>
      <font>
        <b/>
      </font>
    </dxf>
  </rfmt>
  <rfmt sheetId="1" sqref="A87:J87" start="0" length="2147483647">
    <dxf>
      <font>
        <b/>
      </font>
    </dxf>
  </rfmt>
  <rcv guid="{1BDFBE17-25BB-4BB9-B67F-4757B39B2D64}" action="delete"/>
  <rdn rId="0" localSheetId="1" customView="1" name="Z_1BDFBE17_25BB_4BB9_B67F_4757B39B2D64_.wvu.FilterData" hidden="1" oldHidden="1">
    <formula>общее!$A$6:$J$313</formula>
    <oldFormula>общее!$A$6:$J$313</oldFormula>
  </rdn>
  <rcv guid="{1BDFBE17-25BB-4BB9-B67F-4757B39B2D64}" action="add"/>
</revisions>
</file>

<file path=xl/revisions/revisionLog1302111.xml><?xml version="1.0" encoding="utf-8"?>
<revisions xmlns="http://schemas.openxmlformats.org/spreadsheetml/2006/main" xmlns:r="http://schemas.openxmlformats.org/officeDocument/2006/relationships">
  <rcc rId="3758" sId="1">
    <oc r="F259" t="inlineStr">
      <is>
        <t>в 2,2 р.б.</t>
      </is>
    </oc>
    <nc r="F259" t="inlineStr">
      <is>
        <t>в 2,1 р.б.</t>
      </is>
    </nc>
  </rcc>
  <rfmt sheetId="1" sqref="E259:F259">
    <dxf>
      <fill>
        <patternFill>
          <bgColor theme="0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общее!$A$6:$J$303</formula>
    <oldFormula>общее!$A$6:$J$303</oldFormula>
  </rdn>
  <rcv guid="{06B33669-D909-4CD8-806F-33C009B9DF0A}" action="add"/>
</revisions>
</file>

<file path=xl/revisions/revisionLog13021111.xml><?xml version="1.0" encoding="utf-8"?>
<revisions xmlns="http://schemas.openxmlformats.org/spreadsheetml/2006/main" xmlns:r="http://schemas.openxmlformats.org/officeDocument/2006/relationships">
  <rcc rId="3665" sId="1" numFmtId="4">
    <oc r="C259">
      <f>773.816+518.565+8</f>
    </oc>
    <nc r="C259">
      <v>4258.5474100000001</v>
    </nc>
  </rcc>
  <rfmt sheetId="1" sqref="C259">
    <dxf>
      <fill>
        <patternFill>
          <bgColor theme="0"/>
        </patternFill>
      </fill>
    </dxf>
  </rfmt>
  <rfmt sheetId="1" sqref="G258">
    <dxf>
      <fill>
        <patternFill>
          <bgColor theme="0"/>
        </patternFill>
      </fill>
    </dxf>
  </rfmt>
  <rfmt sheetId="1" sqref="C258:F258">
    <dxf>
      <fill>
        <patternFill>
          <bgColor theme="0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общее!$A$6:$J$303</formula>
    <oldFormula>общее!$A$6:$J$358</oldFormula>
  </rdn>
  <rcv guid="{06B33669-D909-4CD8-806F-33C009B9DF0A}" action="add"/>
</revisions>
</file>

<file path=xl/revisions/revisionLog13021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общее!$A$2:$J$286</formula>
    <oldFormula>общее!$A$2:$J$286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общее!$A$6:$J$299</formula>
    <oldFormula>общее!$A$6:$J$299</oldFormula>
  </rdn>
  <rcv guid="{221AFC77-C97B-4D44-8163-7AA758A08BF9}" action="add"/>
</revisions>
</file>

<file path=xl/revisions/revisionLog1302112.xml><?xml version="1.0" encoding="utf-8"?>
<revisions xmlns="http://schemas.openxmlformats.org/spreadsheetml/2006/main" xmlns:r="http://schemas.openxmlformats.org/officeDocument/2006/relationships">
  <rcc rId="3687" sId="1" numFmtId="4">
    <oc r="C209">
      <v>670</v>
    </oc>
    <nc r="C209">
      <f>2120.52708</f>
    </nc>
  </rcc>
  <rfmt sheetId="1" sqref="C209">
    <dxf>
      <fill>
        <patternFill patternType="none">
          <bgColor auto="1"/>
        </patternFill>
      </fill>
    </dxf>
  </rfmt>
  <rcc rId="3688" sId="1">
    <oc r="C212">
      <f>3607.393+909.161+2724.671+1750.399</f>
    </oc>
    <nc r="C212">
      <f>11052.71384+5389.16508+8347.5678+6996.47162</f>
    </nc>
  </rcc>
  <rfmt sheetId="1" sqref="C212">
    <dxf>
      <fill>
        <patternFill patternType="none">
          <bgColor auto="1"/>
        </patternFill>
      </fill>
    </dxf>
  </rfmt>
  <rcc rId="3689" sId="1">
    <oc r="C214">
      <f>21386.319+71.52+11.83</f>
    </oc>
    <nc r="C214">
      <f>38284.2619+113.16+11.82948</f>
    </nc>
  </rcc>
  <rfmt sheetId="1" sqref="C214">
    <dxf>
      <fill>
        <patternFill patternType="none">
          <bgColor auto="1"/>
        </patternFill>
      </fill>
    </dxf>
  </rfmt>
  <rcc rId="3690" sId="1">
    <oc r="C215">
      <f>34462.697+1933.585+646.27+504.491+2078.142</f>
    </oc>
    <nc r="C215">
      <f>117573.78563+12184.93505+4714.61853+29755.70202+17432.05457</f>
    </nc>
  </rcc>
  <rfmt sheetId="1" sqref="C215">
    <dxf>
      <fill>
        <patternFill patternType="none">
          <bgColor auto="1"/>
        </patternFill>
      </fill>
    </dxf>
  </rfmt>
  <rcc rId="3691" sId="1" numFmtId="4">
    <oc r="C217">
      <v>9300</v>
    </oc>
    <nc r="C217">
      <v>237401.46299999999</v>
    </nc>
  </rcc>
  <rfmt sheetId="1" sqref="C217">
    <dxf>
      <fill>
        <patternFill patternType="none">
          <bgColor auto="1"/>
        </patternFill>
      </fill>
    </dxf>
  </rfmt>
  <rcc rId="3692" sId="1" numFmtId="4">
    <oc r="C222">
      <v>88.850999999999999</v>
    </oc>
    <nc r="C222">
      <v>576.20745999999997</v>
    </nc>
  </rcc>
  <rfmt sheetId="1" sqref="C222">
    <dxf>
      <fill>
        <patternFill patternType="none">
          <bgColor auto="1"/>
        </patternFill>
      </fill>
    </dxf>
  </rfmt>
  <rfmt sheetId="1" sqref="C207:C224">
    <dxf>
      <fill>
        <patternFill patternType="none">
          <bgColor auto="1"/>
        </patternFill>
      </fill>
    </dxf>
  </rfmt>
  <rcv guid="{3824CD03-2F75-4531-8348-997F8B6518CE}" action="delete"/>
  <rdn rId="0" localSheetId="1" customView="1" name="Z_3824CD03_2F75_4531_8348_997F8B6518CE_.wvu.FilterData" hidden="1" oldHidden="1">
    <formula>общее!$A$6:$J$303</formula>
    <oldFormula>общее!$A$6:$J$358</oldFormula>
  </rdn>
  <rcv guid="{3824CD03-2F75-4531-8348-997F8B6518CE}" action="add"/>
</revisions>
</file>

<file path=xl/revisions/revisionLog130212.xml><?xml version="1.0" encoding="utf-8"?>
<revisions xmlns="http://schemas.openxmlformats.org/spreadsheetml/2006/main" xmlns:r="http://schemas.openxmlformats.org/officeDocument/2006/relationships">
  <rcc rId="1514" sId="1">
    <oc r="F43">
      <f>D43/C43*100</f>
    </oc>
    <nc r="F43"/>
  </rcc>
  <rcc rId="1515" sId="1">
    <oc r="F47">
      <f>D47/C47*100</f>
    </oc>
    <nc r="F47"/>
  </rcc>
  <rcc rId="1516" sId="1">
    <oc r="F50">
      <f>D50/C50*100</f>
    </oc>
    <nc r="F50"/>
  </rcc>
  <rcc rId="1517" sId="1">
    <oc r="F51">
      <f>D51/C51*100</f>
    </oc>
    <nc r="F51"/>
  </rcc>
  <rcc rId="1518" sId="1">
    <oc r="F66">
      <f>D66/C66*100</f>
    </oc>
    <nc r="F66"/>
  </rcc>
  <rcc rId="1519" sId="1">
    <oc r="F67">
      <f>D67/C67*100</f>
    </oc>
    <nc r="F67"/>
  </rcc>
  <rcc rId="1520" sId="1">
    <oc r="F68">
      <f>D68/C68*100</f>
    </oc>
    <nc r="F68"/>
  </rcc>
  <rcc rId="1521" sId="1">
    <oc r="F70">
      <f>D70/C70*100</f>
    </oc>
    <nc r="F70"/>
  </rcc>
  <rcc rId="1522" sId="1">
    <oc r="F71">
      <f>D71/C71*100</f>
    </oc>
    <nc r="F71"/>
  </rcc>
  <rcc rId="1523" sId="1">
    <oc r="F75">
      <f>D75/C75*100</f>
    </oc>
    <nc r="F75"/>
  </rcc>
  <rcc rId="1524" sId="1">
    <oc r="F84">
      <f>D84/C84*100</f>
    </oc>
    <nc r="F84"/>
  </rcc>
  <rcc rId="1525" sId="1">
    <oc r="I80">
      <f>SUM(H80-G80)</f>
    </oc>
    <nc r="I80"/>
  </rcc>
  <rcc rId="1526" sId="1">
    <oc r="I82">
      <f>SUM(H82-G82)</f>
    </oc>
    <nc r="I82"/>
  </rcc>
  <rcc rId="1527" sId="1">
    <oc r="I73">
      <f>SUM(H73-G73)</f>
    </oc>
    <nc r="I73"/>
  </rcc>
  <rcc rId="1528" sId="1">
    <oc r="I66">
      <f>SUM(H66-G66)</f>
    </oc>
    <nc r="I66"/>
  </rcc>
  <rcc rId="1529" sId="1">
    <oc r="I77">
      <f>SUM(H77-G77)</f>
    </oc>
    <nc r="I77"/>
  </rcc>
  <rcc rId="1530" sId="1">
    <oc r="F72">
      <f>D72/C72*100</f>
    </oc>
    <nc r="F72"/>
  </rcc>
  <rcc rId="1531" sId="1">
    <oc r="F73">
      <f>D73/C73*100</f>
    </oc>
    <nc r="F73"/>
  </rcc>
  <rcc rId="1532" sId="1">
    <oc r="F74">
      <f>D74/C74*100</f>
    </oc>
    <nc r="F74"/>
  </rcc>
  <rcc rId="1533" sId="1">
    <oc r="D72">
      <f>D73</f>
    </oc>
    <nc r="D72"/>
  </rcc>
  <rcc rId="1534" sId="1">
    <oc r="D73">
      <f>D74</f>
    </oc>
    <nc r="D73"/>
  </rcc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302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303.xml><?xml version="1.0" encoding="utf-8"?>
<revisions xmlns="http://schemas.openxmlformats.org/spreadsheetml/2006/main" xmlns:r="http://schemas.openxmlformats.org/officeDocument/2006/relationships">
  <rfmt sheetId="1" sqref="D264:D267">
    <dxf>
      <fill>
        <patternFill patternType="none">
          <bgColor auto="1"/>
        </patternFill>
      </fill>
    </dxf>
  </rfmt>
  <rfmt sheetId="1" sqref="E264:G268">
    <dxf>
      <fill>
        <patternFill patternType="none">
          <bgColor auto="1"/>
        </patternFill>
      </fill>
    </dxf>
  </rfmt>
  <rfmt sheetId="1" sqref="F264" start="0" length="2147483647">
    <dxf>
      <font>
        <b/>
      </font>
    </dxf>
  </rfmt>
  <rfmt sheetId="1" sqref="G264:G267">
    <dxf>
      <fill>
        <patternFill>
          <bgColor auto="1"/>
        </patternFill>
      </fill>
    </dxf>
  </rfmt>
  <rfmt sheetId="1" sqref="G264:G267">
    <dxf>
      <fill>
        <patternFill patternType="solid">
          <bgColor rgb="FFFFFF00"/>
        </patternFill>
      </fill>
    </dxf>
  </rfmt>
  <rcc rId="3613" sId="1" numFmtId="4">
    <oc r="H267">
      <v>12842.18</v>
    </oc>
    <nc r="H267">
      <v>12842.19</v>
    </nc>
  </rcc>
  <rcc rId="3614" sId="1" numFmtId="4">
    <nc r="G267">
      <v>1602.896</v>
    </nc>
  </rcc>
  <rfmt sheetId="1" sqref="G264:J267">
    <dxf>
      <fill>
        <patternFill patternType="none">
          <bgColor auto="1"/>
        </patternFill>
      </fill>
    </dxf>
  </rfmt>
  <rfmt sheetId="1" sqref="A264:C268">
    <dxf>
      <fill>
        <patternFill patternType="none">
          <bgColor auto="1"/>
        </patternFill>
      </fill>
    </dxf>
  </rfmt>
  <rfmt sheetId="1" sqref="J264" start="0" length="0">
    <dxf>
      <font>
        <b val="0"/>
        <sz val="14"/>
        <name val="Times New Roman"/>
        <scheme val="none"/>
      </font>
      <fill>
        <patternFill patternType="solid">
          <bgColor theme="0"/>
        </patternFill>
      </fill>
    </dxf>
  </rfmt>
  <rfmt sheetId="1" sqref="J267" start="0" length="0">
    <dxf>
      <fill>
        <patternFill patternType="solid">
          <bgColor theme="0"/>
        </patternFill>
      </fill>
    </dxf>
  </rfmt>
  <rfmt sheetId="1" sqref="J265" start="0" length="0">
    <dxf>
      <numFmt numFmtId="168" formatCode="#,##0.0"/>
      <fill>
        <patternFill patternType="solid">
          <bgColor theme="0"/>
        </patternFill>
      </fill>
    </dxf>
  </rfmt>
  <rcc rId="3615" sId="1" odxf="1" dxf="1">
    <nc r="I265">
      <f>SUM(H265-G265)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J264" start="0" length="2147483647">
    <dxf>
      <font>
        <b/>
      </font>
    </dxf>
  </rfmt>
  <rcc rId="3616" sId="1">
    <nc r="J264" t="inlineStr">
      <is>
        <t>в 8,1 р.б.</t>
      </is>
    </nc>
  </rcc>
  <rcc rId="3617" sId="1">
    <nc r="J267" t="inlineStr">
      <is>
        <t>в 8,0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общее!$A$1:$J$303</formula>
    <oldFormula>общее!$A$1:$J$303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общее!$231:$234,общее!$236:$241</formula>
    <oldFormula>общее!$231:$234,общее!$236:$241</oldFormula>
  </rdn>
  <rdn rId="0" localSheetId="1" customView="1" name="Z_CFD58EC5_F475_4F0C_8822_861C497EA100_.wvu.FilterData" hidden="1" oldHidden="1">
    <formula>общее!$A$6:$J$303</formula>
    <oldFormula>общее!$A$6:$J$303</oldFormula>
  </rdn>
  <rcv guid="{CFD58EC5-F475-4F0C-8822-861C497EA100}" action="add"/>
</revisions>
</file>

<file path=xl/revisions/revisionLog1303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3032.xml><?xml version="1.0" encoding="utf-8"?>
<revisions xmlns="http://schemas.openxmlformats.org/spreadsheetml/2006/main" xmlns:r="http://schemas.openxmlformats.org/officeDocument/2006/relationships">
  <rcc rId="3546" sId="1" odxf="1" dxf="1">
    <nc r="B272" t="inlineStr">
      <is>
        <t>Заходи із запобігання та ліквідації наслідків у будівлі установ, закладів, організацій комунальної власності за рахунок коштів резервного фонду місцевого бюджету</t>
      </is>
    </nc>
    <odxf>
      <font>
        <sz val="14"/>
        <name val="Times New Roman"/>
        <scheme val="none"/>
      </font>
      <fill>
        <patternFill patternType="none">
          <bgColor indexed="65"/>
        </patternFill>
      </fill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6"/>
        <color rgb="FF000000"/>
        <name val="Times New Roman"/>
        <scheme val="none"/>
      </font>
      <fill>
        <patternFill patternType="solid">
          <bgColor rgb="FFFFFFFF"/>
        </patternFill>
      </fill>
      <alignment horizont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B272">
    <dxf>
      <alignment horizontal="left" readingOrder="0"/>
    </dxf>
  </rfmt>
  <rfmt sheetId="1" sqref="B272" start="0" length="2147483647">
    <dxf>
      <font>
        <sz val="9"/>
      </font>
    </dxf>
  </rfmt>
  <rfmt sheetId="1" sqref="B272" start="0" length="2147483647">
    <dxf>
      <font>
        <sz val="14"/>
      </font>
    </dxf>
  </rfmt>
  <rfmt sheetId="1" sqref="B272" start="0" length="2147483647">
    <dxf>
      <font>
        <b val="0"/>
      </font>
    </dxf>
  </rfmt>
  <rcc rId="3547" sId="1" odxf="1" dxf="1">
    <nc r="B273" t="inlineStr">
      <is>
        <t>Заходи із запобігання та ліквідації наслідків надзвичайних ситуацій у житлово-комунальному господарстві за рахунок коштів резервного фонду місцевого бюджету</t>
      </is>
    </nc>
    <odxf>
      <font>
        <sz val="14"/>
        <name val="Times New Roman"/>
        <scheme val="none"/>
      </font>
      <fill>
        <patternFill patternType="none">
          <bgColor indexed="65"/>
        </patternFill>
      </fill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6"/>
        <color rgb="FF000000"/>
        <name val="Times New Roman"/>
        <scheme val="none"/>
      </font>
      <fill>
        <patternFill patternType="solid">
          <bgColor rgb="FFFFFFFF"/>
        </patternFill>
      </fill>
      <alignment horizont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B273">
    <dxf>
      <alignment horizontal="left" readingOrder="0"/>
    </dxf>
  </rfmt>
  <rfmt sheetId="1" sqref="B273" start="0" length="2147483647">
    <dxf>
      <font>
        <sz val="14"/>
      </font>
    </dxf>
  </rfmt>
  <rfmt sheetId="1" sqref="B273" start="0" length="2147483647">
    <dxf>
      <font>
        <b val="0"/>
      </font>
    </dxf>
  </rfmt>
  <rcv guid="{CFD58EC5-F475-4F0C-8822-861C497EA100}" action="delete"/>
  <rdn rId="0" localSheetId="1" customView="1" name="Z_CFD58EC5_F475_4F0C_8822_861C497EA100_.wvu.PrintArea" hidden="1" oldHidden="1">
    <formula>общее!$A$1:$J$303</formula>
    <oldFormula>общее!$A$1:$J$303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общее!$231:$234,общее!$236:$241</formula>
    <oldFormula>общее!$231:$234,общее!$236:$241</oldFormula>
  </rdn>
  <rdn rId="0" localSheetId="1" customView="1" name="Z_CFD58EC5_F475_4F0C_8822_861C497EA100_.wvu.FilterData" hidden="1" oldHidden="1">
    <formula>общее!$A$6:$J$303</formula>
    <oldFormula>общее!$A$6:$J$303</oldFormula>
  </rdn>
  <rcv guid="{CFD58EC5-F475-4F0C-8822-861C497EA100}" action="add"/>
</revisions>
</file>

<file path=xl/revisions/revisionLog130321.xml><?xml version="1.0" encoding="utf-8"?>
<revisions xmlns="http://schemas.openxmlformats.org/spreadsheetml/2006/main" xmlns:r="http://schemas.openxmlformats.org/officeDocument/2006/relationships">
  <rfmt sheetId="1" sqref="A29:XFD2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04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fmt sheetId="1" sqref="A146:J185">
    <dxf>
      <fill>
        <patternFill patternType="none">
          <bgColor auto="1"/>
        </patternFill>
      </fill>
    </dxf>
  </rfmt>
  <rcv guid="{D0621073-25BE-47D7-AC33-51146458D41C}" action="delete"/>
  <rdn rId="0" localSheetId="1" customView="1" name="Z_D0621073_25BE_47D7_AC33_51146458D41C_.wvu.FilterData" hidden="1" oldHidden="1">
    <formula>общее!$A$6:$J$300</formula>
    <oldFormula>общее!$A$6:$J$300</oldFormula>
  </rdn>
  <rcv guid="{D0621073-25BE-47D7-AC33-51146458D41C}" action="add"/>
</revisions>
</file>

<file path=xl/revisions/revisionLog1310.xml><?xml version="1.0" encoding="utf-8"?>
<revisions xmlns="http://schemas.openxmlformats.org/spreadsheetml/2006/main" xmlns:r="http://schemas.openxmlformats.org/officeDocument/2006/relationships">
  <rfmt sheetId="1" sqref="C198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fmt sheetId="1" sqref="J77" start="0" length="2147483647">
    <dxf>
      <font>
        <b val="0"/>
      </font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общее!$A$2:$J$278</formula>
    <oldFormula>общее!$A$2:$J$278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общее!$A$6:$J$291</formula>
    <oldFormula>общее!$A$6:$J$291</oldFormula>
  </rdn>
  <rcv guid="{95A7493F-2B11-406A-BB91-458FD9DC3BAE}" action="add"/>
</revisions>
</file>

<file path=xl/revisions/revisionLog1312.xml><?xml version="1.0" encoding="utf-8"?>
<revisions xmlns="http://schemas.openxmlformats.org/spreadsheetml/2006/main" xmlns:r="http://schemas.openxmlformats.org/officeDocument/2006/relationships">
  <rfmt sheetId="1" sqref="G193" start="0" length="0">
    <dxf>
      <font>
        <sz val="5"/>
        <color rgb="FF000000"/>
        <name val="Times New Roman"/>
        <scheme val="none"/>
      </font>
      <numFmt numFmtId="169" formatCode="#,##0.00;\-#,##0.00"/>
      <fill>
        <patternFill>
          <bgColor rgb="FFFFFFFF"/>
        </patternFill>
      </fill>
      <alignment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G193" start="0" length="2147483647">
    <dxf>
      <font>
        <sz val="14"/>
      </font>
    </dxf>
  </rfmt>
  <rcc rId="1970" sId="1" numFmtId="4">
    <oc r="G193">
      <v>240.51400000000001</v>
    </oc>
    <nc r="G193">
      <v>304.13299999999998</v>
    </nc>
  </rcc>
  <rfmt sheetId="1" sqref="G193">
    <dxf>
      <numFmt numFmtId="170" formatCode="#,##0.000;\-#,##0.000"/>
    </dxf>
  </rfmt>
  <rfmt sheetId="1" sqref="G191" start="0" length="0">
    <dxf>
      <font>
        <sz val="5"/>
        <color rgb="FF000000"/>
        <name val="Times New Roman"/>
        <scheme val="none"/>
      </font>
      <numFmt numFmtId="169" formatCode="#,##0.00;\-#,##0.00"/>
      <fill>
        <patternFill>
          <bgColor rgb="FFFFFFFF"/>
        </patternFill>
      </fill>
      <alignment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G191" start="0" length="2147483647">
    <dxf>
      <font>
        <sz val="14"/>
      </font>
    </dxf>
  </rfmt>
  <rfmt sheetId="1" sqref="G191">
    <dxf>
      <numFmt numFmtId="170" formatCode="#,##0.000;\-#,##0.000"/>
    </dxf>
  </rfmt>
  <rcc rId="1971" sId="1" numFmtId="4">
    <oc r="G189">
      <v>84.33</v>
    </oc>
    <nc r="G189">
      <v>132.33000000000001</v>
    </nc>
  </rcc>
  <rfmt sheetId="1" sqref="G184:G196">
    <dxf>
      <fill>
        <patternFill patternType="none">
          <bgColor auto="1"/>
        </patternFill>
      </fill>
    </dxf>
  </rfmt>
  <rcv guid="{68CBFC64-03A4-4F74-B34E-EE1DB915A668}" action="delete"/>
  <rdn rId="0" localSheetId="1" customView="1" name="Z_68CBFC64_03A4_4F74_B34E_EE1DB915A668_.wvu.FilterData" hidden="1" oldHidden="1">
    <formula>общее!$A$6:$J$291</formula>
    <oldFormula>общее!$A$6:$J$291</oldFormula>
  </rdn>
  <rcv guid="{68CBFC64-03A4-4F74-B34E-EE1DB915A668}" action="add"/>
</revisions>
</file>

<file path=xl/revisions/revisionLog13121.xml><?xml version="1.0" encoding="utf-8"?>
<revisions xmlns="http://schemas.openxmlformats.org/spreadsheetml/2006/main" xmlns:r="http://schemas.openxmlformats.org/officeDocument/2006/relationships">
  <rcc rId="914" sId="1" numFmtId="4">
    <nc r="H278">
      <v>22010.564999999999</v>
    </nc>
  </rcc>
  <rcc rId="915" sId="1">
    <oc r="H284">
      <f>H285</f>
    </oc>
    <nc r="H284"/>
  </rcc>
  <rcc rId="916" sId="1">
    <oc r="I284">
      <f>SUM(H284-G284)</f>
    </oc>
    <nc r="I284"/>
  </rcc>
  <rcc rId="917" sId="1">
    <oc r="J284">
      <f>SUM(H284/G284*100)</f>
    </oc>
    <nc r="J284"/>
  </rcc>
  <rcc rId="918" sId="1">
    <oc r="I285">
      <f>SUM(H285-G285)</f>
    </oc>
    <nc r="I285"/>
  </rcc>
  <rcc rId="919" sId="1">
    <oc r="J285">
      <f>H285/G285*100</f>
    </oc>
    <nc r="J285"/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312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313.xml><?xml version="1.0" encoding="utf-8"?>
<revisions xmlns="http://schemas.openxmlformats.org/spreadsheetml/2006/main" xmlns:r="http://schemas.openxmlformats.org/officeDocument/2006/relationships">
  <rfmt sheetId="1" sqref="B51" start="0" length="2147483647">
    <dxf>
      <font>
        <sz val="14"/>
      </font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3131.xml><?xml version="1.0" encoding="utf-8"?>
<revisions xmlns="http://schemas.openxmlformats.org/spreadsheetml/2006/main" xmlns:r="http://schemas.openxmlformats.org/officeDocument/2006/relationships">
  <rfmt sheetId="1" sqref="B61" start="0" length="0">
    <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" xfDxf="1" sqref="B61" start="0" length="0">
    <dxf>
      <font>
        <sz val="12"/>
        <color rgb="FF333333"/>
        <name val="Times New Roman"/>
        <scheme val="none"/>
      </font>
    </dxf>
  </rfmt>
  <rcc rId="2965" sId="1" odxf="1" dxf="1">
    <oc r="B61" t="inlineStr">
      <is>
        <t>Надходження від орендної плати за користування  майновим комплексом та іншим майном, що перебуває в комунальній власності</t>
      </is>
    </oc>
    <nc r="B61" t="inlineStr">
      <is>
        <t>Надходження від орендної плати за користування майновим комплексом та іншим майном, що перебуває в комунальній власності</t>
      </is>
    </nc>
    <ndxf>
      <font>
        <sz val="14"/>
        <color rgb="FF333333"/>
        <name val="Times New Roman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31311.xml><?xml version="1.0" encoding="utf-8"?>
<revisions xmlns="http://schemas.openxmlformats.org/spreadsheetml/2006/main" xmlns:r="http://schemas.openxmlformats.org/officeDocument/2006/relationships">
  <rcc rId="927" sId="1">
    <oc r="I298">
      <f>SUM(H298-G298)</f>
    </oc>
    <nc r="I298"/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314.xml><?xml version="1.0" encoding="utf-8"?>
<revisions xmlns="http://schemas.openxmlformats.org/spreadsheetml/2006/main" xmlns:r="http://schemas.openxmlformats.org/officeDocument/2006/relationships">
  <rfmt sheetId="1" sqref="A248:I248">
    <dxf>
      <fill>
        <patternFill>
          <bgColor theme="0"/>
        </patternFill>
      </fill>
    </dxf>
  </rfmt>
  <rfmt sheetId="1" sqref="G248">
    <dxf>
      <fill>
        <patternFill>
          <bgColor rgb="FFFFFF00"/>
        </patternFill>
      </fill>
    </dxf>
  </rfmt>
  <rcc rId="1713" sId="1" odxf="1" dxf="1">
    <nc r="I248">
      <f>SUM(H248-G248)</f>
    </nc>
    <odxf>
      <fill>
        <patternFill>
          <bgColor theme="0"/>
        </patternFill>
      </fill>
    </odxf>
    <ndxf>
      <fill>
        <patternFill>
          <bgColor rgb="FFFFFF00"/>
        </patternFill>
      </fill>
    </ndxf>
  </rcc>
  <rcc rId="1714" sId="1" odxf="1" dxf="1">
    <nc r="J248">
      <f>SUM(H248/G248*100)</f>
    </nc>
    <odxf>
      <numFmt numFmtId="165" formatCode="0.0"/>
    </odxf>
    <ndxf>
      <numFmt numFmtId="168" formatCode="#,##0.0"/>
    </ndxf>
  </rcc>
  <rfmt sheetId="1" sqref="I248:J248">
    <dxf>
      <fill>
        <patternFill>
          <bgColor theme="0"/>
        </patternFill>
      </fill>
    </dxf>
  </rfmt>
  <rcc rId="1715" sId="1" numFmtId="4">
    <nc r="G248">
      <v>3003.596</v>
    </nc>
  </rcc>
  <rfmt sheetId="1" sqref="G248">
    <dxf>
      <fill>
        <patternFill>
          <bgColor theme="0"/>
        </patternFill>
      </fill>
    </dxf>
  </rfmt>
  <rcc rId="1716" sId="1" numFmtId="4">
    <nc r="H248">
      <v>18.106000000000002</v>
    </nc>
  </rcc>
  <rcv guid="{84AB9039-6109-4932-AA14-522BD4A30F0B}" action="delete"/>
  <rdn rId="0" localSheetId="1" customView="1" name="Z_84AB9039_6109_4932_AA14_522BD4A30F0B_.wvu.FilterData" hidden="1" oldHidden="1">
    <formula>общее!$A$6:$J$291</formula>
    <oldFormula>общее!$A$6:$J$291</oldFormula>
  </rdn>
  <rcv guid="{84AB9039-6109-4932-AA14-522BD4A30F0B}" action="add"/>
</revisions>
</file>

<file path=xl/revisions/revisionLog1315.xml><?xml version="1.0" encoding="utf-8"?>
<revisions xmlns="http://schemas.openxmlformats.org/spreadsheetml/2006/main" xmlns:r="http://schemas.openxmlformats.org/officeDocument/2006/relationships">
  <rfmt sheetId="1" sqref="F143" start="0" length="0">
    <dxf>
      <numFmt numFmtId="165" formatCode="0.0"/>
    </dxf>
  </rfmt>
  <rcc rId="3274" sId="1">
    <oc r="F143" t="inlineStr">
      <is>
        <t>в 10,8 р.б.</t>
      </is>
    </oc>
    <nc r="F143" t="inlineStr">
      <is>
        <t>в 3,0  р.б.</t>
      </is>
    </nc>
  </rcc>
  <rcc rId="3275" sId="1" odxf="1" dxf="1">
    <oc r="F145" t="inlineStr">
      <is>
        <t>в 10,8 р.б.</t>
      </is>
    </oc>
    <nc r="F145" t="inlineStr">
      <is>
        <t>в 3,0  р.б.</t>
      </is>
    </nc>
    <odxf>
      <numFmt numFmtId="168" formatCode="#,##0.0"/>
    </odxf>
    <ndxf>
      <numFmt numFmtId="165" formatCode="0.0"/>
    </ndxf>
  </rcc>
  <rfmt sheetId="1" sqref="J136" start="0" length="2147483647">
    <dxf>
      <font>
        <b val="0"/>
      </font>
    </dxf>
  </rfmt>
  <rcv guid="{D0621073-25BE-47D7-AC33-51146458D41C}" action="delete"/>
  <rdn rId="0" localSheetId="1" customView="1" name="Z_D0621073_25BE_47D7_AC33_51146458D41C_.wvu.FilterData" hidden="1" oldHidden="1">
    <formula>общее!$A$6:$J$300</formula>
    <oldFormula>общее!$A$6:$J$300</oldFormula>
  </rdn>
  <rcv guid="{D0621073-25BE-47D7-AC33-51146458D41C}" action="add"/>
</revisions>
</file>

<file path=xl/revisions/revisionLog13151.xml><?xml version="1.0" encoding="utf-8"?>
<revisions xmlns="http://schemas.openxmlformats.org/spreadsheetml/2006/main" xmlns:r="http://schemas.openxmlformats.org/officeDocument/2006/relationships">
  <rcc rId="3227" sId="1" numFmtId="4">
    <oc r="C288">
      <v>-44372.248</v>
    </oc>
    <nc r="C288"/>
  </rcc>
  <rcc rId="3228" sId="1" numFmtId="4">
    <oc r="C290">
      <v>-989502.95600000001</v>
    </oc>
    <nc r="C290">
      <v>-2027150.0330000001</v>
    </nc>
  </rcc>
  <rfmt sheetId="1" sqref="C286:C292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общее!$A$1:$J$300</formula>
    <oldFormula>общее!$A$1:$J$300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общее!$230:$233,общее!$235:$240</formula>
    <oldFormula>общее!$230:$233,общее!$235:$240</oldFormula>
  </rdn>
  <rdn rId="0" localSheetId="1" customView="1" name="Z_CFD58EC5_F475_4F0C_8822_861C497EA100_.wvu.FilterData" hidden="1" oldHidden="1">
    <formula>общее!$A$6:$J$300</formula>
    <oldFormula>общее!$A$6:$J$300</oldFormula>
  </rdn>
  <rcv guid="{CFD58EC5-F475-4F0C-8822-861C497EA100}" action="add"/>
</revisions>
</file>

<file path=xl/revisions/revisionLog131511.xml><?xml version="1.0" encoding="utf-8"?>
<revisions xmlns="http://schemas.openxmlformats.org/spreadsheetml/2006/main" xmlns:r="http://schemas.openxmlformats.org/officeDocument/2006/relationships">
  <rcc rId="3126" sId="1" numFmtId="4">
    <oc r="D187">
      <v>20020.096000000001</v>
    </oc>
    <nc r="D187">
      <v>47063.622000000003</v>
    </nc>
  </rcc>
  <rcc rId="3127" sId="1" numFmtId="4">
    <oc r="D188">
      <v>14012.852000000001</v>
    </oc>
    <nc r="D188">
      <v>37621.237999999998</v>
    </nc>
  </rcc>
  <rcc rId="3128" sId="1" numFmtId="4">
    <oc r="D190">
      <v>34304.911</v>
    </oc>
    <nc r="D190">
      <v>70531.763000000006</v>
    </nc>
  </rcc>
  <rcc rId="3129" sId="1" numFmtId="4">
    <oc r="D191">
      <v>253.4</v>
    </oc>
    <nc r="D191">
      <v>1905.7840000000001</v>
    </nc>
  </rcc>
  <rcc rId="3130" sId="1" numFmtId="4">
    <oc r="H187">
      <v>481.096</v>
    </oc>
    <nc r="H187">
      <v>1579.2560000000001</v>
    </nc>
  </rcc>
  <rcc rId="3131" sId="1" numFmtId="4">
    <oc r="H188">
      <v>189.90199999999999</v>
    </oc>
    <nc r="H188">
      <v>1096.5630000000001</v>
    </nc>
  </rcc>
  <rcc rId="3132" sId="1" numFmtId="4">
    <oc r="H190">
      <v>204.572</v>
    </oc>
    <nc r="H190">
      <v>1170.5640000000001</v>
    </nc>
  </rcc>
  <rcc rId="3133" sId="1">
    <oc r="J186" t="inlineStr">
      <is>
        <t>в 2,7 р.б.</t>
      </is>
    </oc>
    <nc r="J186" t="inlineStr">
      <is>
        <t>в 9,1 р.б.</t>
      </is>
    </nc>
  </rcc>
  <rfmt sheetId="1" sqref="J187" start="0" length="0">
    <dxf>
      <font>
        <b/>
        <sz val="14"/>
        <name val="Times New Roman"/>
        <scheme val="none"/>
      </font>
    </dxf>
  </rfmt>
  <rcc rId="3134" sId="1">
    <oc r="J187" t="inlineStr">
      <is>
        <t>в 4, р.б.</t>
      </is>
    </oc>
    <nc r="J187" t="inlineStr">
      <is>
        <t>в 11,9 р.б.</t>
      </is>
    </nc>
  </rcc>
  <rfmt sheetId="1" sqref="J187" start="0" length="2147483647">
    <dxf>
      <font>
        <b val="0"/>
      </font>
    </dxf>
  </rfmt>
  <rcc rId="3135" sId="1">
    <oc r="J188">
      <f>SUM(H188/G188*100)</f>
    </oc>
    <nc r="J188" t="inlineStr">
      <is>
        <t>в 4,6 р.б.</t>
      </is>
    </nc>
  </rcc>
  <rcc rId="3136" sId="1">
    <oc r="J189" t="inlineStr">
      <is>
        <t>в 4,1 р.б.</t>
      </is>
    </oc>
    <nc r="J189" t="inlineStr">
      <is>
        <t>в 22,0 р.б.</t>
      </is>
    </nc>
  </rcc>
  <rcc rId="3137" sId="1">
    <oc r="J190" t="inlineStr">
      <is>
        <t>в 4,1 р.б.</t>
      </is>
    </oc>
    <nc r="J190" t="inlineStr">
      <is>
        <t>в 22,0 р.б.</t>
      </is>
    </nc>
  </rcc>
  <rcv guid="{D0621073-25BE-47D7-AC33-51146458D41C}" action="delete"/>
  <rdn rId="0" localSheetId="1" customView="1" name="Z_D0621073_25BE_47D7_AC33_51146458D41C_.wvu.FilterData" hidden="1" oldHidden="1">
    <formula>общее!$A$6:$J$300</formula>
    <oldFormula>общее!$A$6:$J$300</oldFormula>
  </rdn>
  <rcv guid="{D0621073-25BE-47D7-AC33-51146458D41C}" action="add"/>
</revisions>
</file>

<file path=xl/revisions/revisionLog1315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316.xml><?xml version="1.0" encoding="utf-8"?>
<revisions xmlns="http://schemas.openxmlformats.org/spreadsheetml/2006/main" xmlns:r="http://schemas.openxmlformats.org/officeDocument/2006/relationships">
  <rfmt sheetId="1" sqref="B79" start="0" length="0">
    <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" xfDxf="1" sqref="B79" start="0" length="0">
    <dxf>
      <font>
        <sz val="12"/>
        <color rgb="FF333333"/>
        <name val="Times New Roman"/>
        <scheme val="none"/>
      </font>
    </dxf>
  </rfmt>
  <rcc rId="2986" sId="1" odxf="1" dxf="1">
    <nc r="B79" t="inlineStr">
      <is>
        <t>Цільові фонди, утворені Верховною Радою Автономної Республіки Крим, органами місцевого самоврядування та місцевими органами виконавчої влади</t>
      </is>
    </nc>
    <ndxf>
      <font>
        <sz val="14"/>
        <color rgb="FF333333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32.xml><?xml version="1.0" encoding="utf-8"?>
<revisions xmlns="http://schemas.openxmlformats.org/spreadsheetml/2006/main" xmlns:r="http://schemas.openxmlformats.org/officeDocument/2006/relationships">
  <rcc rId="6140" sId="1">
    <nc r="K8">
      <f>D8/C8*100</f>
    </nc>
  </rcc>
  <rfmt sheetId="1" sqref="K8">
    <dxf>
      <numFmt numFmtId="164" formatCode="0.000"/>
    </dxf>
  </rfmt>
  <rfmt sheetId="1" sqref="K8">
    <dxf>
      <numFmt numFmtId="2" formatCode="0.00"/>
    </dxf>
  </rfmt>
  <rfmt sheetId="1" sqref="K8">
    <dxf>
      <numFmt numFmtId="165" formatCode="0.0"/>
    </dxf>
  </rfmt>
  <rcc rId="6141" sId="1" odxf="1" dxf="1">
    <nc r="K9">
      <f>D9/C9*100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42" sId="1" odxf="1" dxf="1">
    <nc r="K10">
      <f>D10/C10*100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43" sId="1" odxf="1" dxf="1">
    <nc r="K11">
      <f>D11/C11*100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44" sId="1" odxf="1" dxf="1">
    <nc r="K12">
      <f>D12/C12*100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45" sId="1" odxf="1" dxf="1">
    <nc r="K13">
      <f>D13/C13*100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46" sId="1" odxf="1" dxf="1">
    <nc r="K14">
      <f>D14/C14*100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47" sId="1" odxf="1" dxf="1">
    <nc r="K15">
      <f>D15/C15*100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48" sId="1" odxf="1" dxf="1">
    <nc r="K16">
      <f>D16/C16*100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49" sId="1" odxf="1" dxf="1">
    <nc r="K17">
      <f>D17/C17*100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50" sId="1" odxf="1" dxf="1">
    <nc r="K18">
      <f>D18/C18*100</f>
    </nc>
    <odxf>
      <font>
        <b val="0"/>
        <sz val="14"/>
        <name val="Times New Roman"/>
        <scheme val="none"/>
      </font>
      <numFmt numFmtId="0" formatCode="General"/>
    </odxf>
    <ndxf>
      <font>
        <b/>
        <sz val="14"/>
        <name val="Times New Roman"/>
        <scheme val="none"/>
      </font>
      <numFmt numFmtId="165" formatCode="0.0"/>
    </ndxf>
  </rcc>
  <rcc rId="6151" sId="1" odxf="1" dxf="1">
    <nc r="K19">
      <f>D19/C19*100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52" sId="1" odxf="1" dxf="1">
    <nc r="K20">
      <f>D20/C20*100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53" sId="1" odxf="1" dxf="1">
    <nc r="K21">
      <f>D21/C21*100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54" sId="1" odxf="1" dxf="1">
    <nc r="K22">
      <f>D22/C22*100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55" sId="1" odxf="1" dxf="1">
    <nc r="K23">
      <f>D23/C23*100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56" sId="1" odxf="1" dxf="1">
    <nc r="K24">
      <f>D24/C24*100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57" sId="1" odxf="1" dxf="1">
    <nc r="K25">
      <f>D25/C25*100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58" sId="1" odxf="1" dxf="1">
    <nc r="K26">
      <f>D26/C26*100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59" sId="1" odxf="1" dxf="1">
    <nc r="K27">
      <f>D27/C27*100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60" sId="1" odxf="1" dxf="1">
    <nc r="K28">
      <f>D28/C28*100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61" sId="1" odxf="1" dxf="1">
    <nc r="K29">
      <f>D29/C29*100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62" sId="1" odxf="1" dxf="1">
    <nc r="K30">
      <f>D30/C30*100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63" sId="1" odxf="1" dxf="1">
    <nc r="K31">
      <f>D31/C31*100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64" sId="1" odxf="1" dxf="1">
    <nc r="K32">
      <f>D32/C32*100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65" sId="1" odxf="1" dxf="1">
    <nc r="K33">
      <f>D33/C33*100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66" sId="1" odxf="1" dxf="1">
    <nc r="K34">
      <f>D34/C34*100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67" sId="1" odxf="1" dxf="1">
    <nc r="K35">
      <f>D35/C35*100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68" sId="1" odxf="1" dxf="1">
    <nc r="K36">
      <f>D36/C36*100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69" sId="1" odxf="1" dxf="1">
    <nc r="K37">
      <f>D37/C37*100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70" sId="1" odxf="1" dxf="1">
    <nc r="K38">
      <f>D38/C38*100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71" sId="1" odxf="1" dxf="1">
    <nc r="K39">
      <f>D39/C39*100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72" sId="1" odxf="1" dxf="1">
    <nc r="K40">
      <f>D40/C40*100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73" sId="1" odxf="1" dxf="1">
    <nc r="K41">
      <f>D41/C41*100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74" sId="1" odxf="1" dxf="1">
    <nc r="K42">
      <f>D42/C42*100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75" sId="1" odxf="1" dxf="1">
    <nc r="K43">
      <f>D43/C43*100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76" sId="1" odxf="1" dxf="1">
    <nc r="K44">
      <f>D44/C44*100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77" sId="1" odxf="1" dxf="1">
    <nc r="K45">
      <f>D45/C45*100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78" sId="1" odxf="1" dxf="1">
    <nc r="K46">
      <f>D46/C46*100</f>
    </nc>
    <odxf>
      <numFmt numFmtId="0" formatCode="General"/>
    </odxf>
    <ndxf>
      <numFmt numFmtId="165" formatCode="0.0"/>
    </ndxf>
  </rcc>
  <rcc rId="6179" sId="1" odxf="1" dxf="1">
    <nc r="K47">
      <f>D47/C47*100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80" sId="1" odxf="1" dxf="1">
    <nc r="K48">
      <f>D48/C48*100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81" sId="1" odxf="1" dxf="1">
    <nc r="K49">
      <f>D49/C49*100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82" sId="1" odxf="1" dxf="1">
    <nc r="K50">
      <f>D50/C50*100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83" sId="1" odxf="1" dxf="1">
    <nc r="K51">
      <f>D51/C51*100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84" sId="1" odxf="1" dxf="1">
    <nc r="K52">
      <f>D52/C52*100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85" sId="1" odxf="1" dxf="1">
    <nc r="K53">
      <f>D53/C53*100</f>
    </nc>
    <odxf>
      <font>
        <b val="0"/>
        <sz val="14"/>
        <color theme="1"/>
      </font>
      <numFmt numFmtId="0" formatCode="General"/>
    </odxf>
    <ndxf>
      <font>
        <b/>
        <sz val="14"/>
        <color theme="1"/>
      </font>
      <numFmt numFmtId="165" formatCode="0.0"/>
    </ndxf>
  </rcc>
  <rcc rId="6186" sId="1" odxf="1" dxf="1">
    <nc r="K54">
      <f>D54/C54*100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87" sId="1" odxf="1" dxf="1">
    <nc r="K55">
      <f>D55/C55*100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88" sId="1" odxf="1" dxf="1">
    <nc r="K56">
      <f>D56/C56*100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89" sId="1" odxf="1" dxf="1">
    <nc r="K57">
      <f>D57/C57*100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90" sId="1" odxf="1" dxf="1">
    <nc r="K58">
      <f>D58/C58*100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91" sId="1" odxf="1" dxf="1">
    <nc r="K59">
      <f>D59/C59*100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92" sId="1" odxf="1" dxf="1">
    <nc r="K60">
      <f>D60/C60*100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93" sId="1" odxf="1" dxf="1">
    <nc r="K61">
      <f>D61/C61*100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94" sId="1" odxf="1" dxf="1">
    <nc r="K62">
      <f>D62/C62*100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95" sId="1" odxf="1" dxf="1">
    <nc r="K63">
      <f>D63/C63*100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96" sId="1" odxf="1" dxf="1">
    <nc r="K64">
      <f>D64/C64*100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97" sId="1" odxf="1" dxf="1">
    <nc r="K65">
      <f>D65/C65*100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98" sId="1" odxf="1" dxf="1">
    <nc r="K66">
      <f>D66/C66*100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199" sId="1" odxf="1" dxf="1">
    <nc r="K67">
      <f>D67/C67*100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200" sId="1" odxf="1" dxf="1">
    <nc r="K68">
      <f>D68/C68*100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201" sId="1" odxf="1" dxf="1">
    <nc r="K69">
      <f>D69/C69*100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202" sId="1" odxf="1" dxf="1">
    <nc r="K70">
      <f>D70/C70*100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203" sId="1" odxf="1" dxf="1">
    <nc r="K71">
      <f>D71/C71*100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204" sId="1" odxf="1" dxf="1">
    <nc r="K72">
      <f>D72/C72*100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205" sId="1" odxf="1" dxf="1">
    <nc r="K73">
      <f>D73/C73*100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206" sId="1" odxf="1" dxf="1">
    <nc r="K74">
      <f>D74/C74*100</f>
    </nc>
    <odxf>
      <numFmt numFmtId="0" formatCode="General"/>
    </odxf>
    <ndxf>
      <numFmt numFmtId="165" formatCode="0.0"/>
    </ndxf>
  </rcc>
  <rcc rId="6207" sId="1" odxf="1" dxf="1">
    <nc r="K75">
      <f>D75/C75*100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208" sId="1" odxf="1" dxf="1">
    <nc r="K76">
      <f>D76/C76*100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209" sId="1" odxf="1" dxf="1">
    <nc r="K77">
      <f>D77/C77*100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210" sId="1" odxf="1" dxf="1">
    <nc r="K78">
      <f>D78/C78*100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211" sId="1" odxf="1" dxf="1">
    <nc r="K79">
      <f>D79/C79*100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212" sId="1" odxf="1" dxf="1">
    <nc r="K80">
      <f>D80/C80*100</f>
    </nc>
    <odxf>
      <font>
        <sz val="14"/>
        <name val="Times New Roman"/>
        <scheme val="none"/>
      </font>
      <numFmt numFmtId="0" formatCode="General"/>
    </odxf>
    <ndxf>
      <font>
        <sz val="14"/>
        <name val="Times New Roman"/>
        <scheme val="none"/>
      </font>
      <numFmt numFmtId="165" formatCode="0.0"/>
    </ndxf>
  </rcc>
  <rcc rId="6213" sId="1" odxf="1" dxf="1">
    <nc r="K81">
      <f>D81/C81*100</f>
    </nc>
    <odxf>
      <numFmt numFmtId="0" formatCode="General"/>
    </odxf>
    <ndxf>
      <numFmt numFmtId="165" formatCode="0.0"/>
    </ndxf>
  </rcc>
  <rcc rId="6214" sId="1" odxf="1" dxf="1">
    <nc r="K82">
      <f>D82/C82*100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215" sId="1" odxf="1" dxf="1">
    <nc r="K83">
      <f>D83/C83*100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216" sId="1" odxf="1" dxf="1">
    <nc r="K84">
      <f>D84/C84*100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217" sId="1" odxf="1" dxf="1">
    <nc r="K85">
      <f>D85/C85*100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218" sId="1" odxf="1" dxf="1">
    <nc r="K86">
      <f>D86/C86*100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219" sId="1" odxf="1" dxf="1">
    <nc r="K87">
      <f>D87/C87*100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220" sId="1" odxf="1" dxf="1">
    <nc r="K88">
      <f>D88/C88*100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21" sId="1" odxf="1" dxf="1">
    <nc r="K89">
      <f>D89/C89*100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22" sId="1" odxf="1" dxf="1">
    <nc r="K90">
      <f>D90/C90*100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23" sId="1" odxf="1" dxf="1">
    <nc r="K91">
      <f>D91/C91*100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24" sId="1" odxf="1" dxf="1">
    <nc r="K92">
      <f>D92/C92*100</f>
    </nc>
    <odxf>
      <font>
        <b val="0"/>
        <i/>
        <sz val="11"/>
      </font>
      <numFmt numFmtId="167" formatCode="#,##0.000"/>
    </odxf>
    <ndxf>
      <font>
        <b/>
        <i val="0"/>
        <sz val="14"/>
      </font>
      <numFmt numFmtId="165" formatCode="0.0"/>
    </ndxf>
  </rcc>
  <rcc rId="6225" sId="1" odxf="1" dxf="1">
    <nc r="K93">
      <f>D93/C93*100</f>
    </nc>
    <odxf>
      <font>
        <b val="0"/>
        <i/>
        <sz val="11"/>
      </font>
      <numFmt numFmtId="0" formatCode="General"/>
    </odxf>
    <ndxf>
      <font>
        <b/>
        <i val="0"/>
        <sz val="14"/>
      </font>
      <numFmt numFmtId="165" formatCode="0.0"/>
    </ndxf>
  </rcc>
  <rcc rId="6226" sId="1" odxf="1" dxf="1">
    <nc r="K94">
      <f>D94/C94*100</f>
    </nc>
    <odxf>
      <font>
        <b val="0"/>
        <i/>
        <sz val="11"/>
      </font>
      <numFmt numFmtId="0" formatCode="General"/>
    </odxf>
    <ndxf>
      <font>
        <b/>
        <i val="0"/>
        <sz val="14"/>
      </font>
      <numFmt numFmtId="165" formatCode="0.0"/>
    </ndxf>
  </rcc>
  <rcc rId="6227" sId="1" odxf="1" dxf="1">
    <nc r="K95">
      <f>D95/C95*100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28" sId="1" odxf="1" dxf="1">
    <nc r="K96">
      <f>D96/C96*100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29" sId="1" odxf="1" dxf="1">
    <nc r="K97">
      <f>D97/C97*100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30" sId="1" odxf="1" dxf="1">
    <nc r="K98">
      <f>D98/C98*100</f>
    </nc>
    <odxf>
      <font>
        <b val="0"/>
        <i/>
        <sz val="11"/>
      </font>
      <numFmt numFmtId="0" formatCode="General"/>
    </odxf>
    <ndxf>
      <font>
        <b/>
        <i val="0"/>
        <sz val="14"/>
      </font>
      <numFmt numFmtId="165" formatCode="0.0"/>
    </ndxf>
  </rcc>
  <rcc rId="6231" sId="1" odxf="1" dxf="1">
    <nc r="K99">
      <f>D99/C99*100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32" sId="1" odxf="1" dxf="1">
    <nc r="K100">
      <f>D100/C100*100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33" sId="1" odxf="1" dxf="1">
    <nc r="K101">
      <f>D101/C101*100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34" sId="1" odxf="1" dxf="1">
    <nc r="K102">
      <f>D102/C102*100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35" sId="1" odxf="1" dxf="1">
    <nc r="K103">
      <f>D103/C103*100</f>
    </nc>
    <odxf>
      <font>
        <b val="0"/>
        <i/>
        <sz val="11"/>
      </font>
      <numFmt numFmtId="0" formatCode="General"/>
    </odxf>
    <ndxf>
      <font>
        <b/>
        <i val="0"/>
        <sz val="14"/>
      </font>
      <numFmt numFmtId="165" formatCode="0.0"/>
    </ndxf>
  </rcc>
  <rcc rId="6236" sId="1" odxf="1" dxf="1">
    <nc r="K104">
      <f>D104/C104*100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37" sId="1" odxf="1" dxf="1">
    <nc r="K105">
      <f>D105/C105*100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38" sId="1" odxf="1" dxf="1">
    <nc r="K106">
      <f>D106/C106*100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39" sId="1" odxf="1" dxf="1">
    <nc r="K107">
      <f>D107/C107*100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40" sId="1" odxf="1" dxf="1">
    <nc r="K108">
      <f>D108/C108*100</f>
    </nc>
    <odxf>
      <font>
        <b val="0"/>
        <i/>
        <sz val="11"/>
      </font>
      <numFmt numFmtId="0" formatCode="General"/>
    </odxf>
    <ndxf>
      <font>
        <b/>
        <i val="0"/>
        <sz val="14"/>
      </font>
      <numFmt numFmtId="165" formatCode="0.0"/>
    </ndxf>
  </rcc>
  <rcc rId="6241" sId="1" odxf="1" dxf="1">
    <nc r="K109">
      <f>D109/C109*100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42" sId="1" odxf="1" dxf="1">
    <nc r="K110">
      <f>D110/C110*100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43" sId="1" odxf="1" dxf="1">
    <nc r="K111">
      <f>D111/C111*100</f>
    </nc>
    <odxf>
      <font>
        <b val="0"/>
        <i/>
        <sz val="11"/>
      </font>
      <numFmt numFmtId="0" formatCode="General"/>
    </odxf>
    <ndxf>
      <font>
        <b/>
        <i val="0"/>
        <sz val="14"/>
      </font>
      <numFmt numFmtId="165" formatCode="0.0"/>
    </ndxf>
  </rcc>
  <rcc rId="6244" sId="1" odxf="1" dxf="1">
    <nc r="K112">
      <f>D112/C112*100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45" sId="1" odxf="1" dxf="1">
    <nc r="K113">
      <f>D113/C113*100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46" sId="1" odxf="1" dxf="1">
    <nc r="K114">
      <f>D114/C114*100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47" sId="1" odxf="1" dxf="1">
    <nc r="K115">
      <f>D115/C115*100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48" sId="1" odxf="1" dxf="1">
    <nc r="K116">
      <f>D116/C116*100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49" sId="1" odxf="1" dxf="1">
    <nc r="K117">
      <f>D117/C117*100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50" sId="1" odxf="1" dxf="1">
    <nc r="K118">
      <f>D118/C118*100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51" sId="1" odxf="1" dxf="1">
    <nc r="K119">
      <f>D119/C119*100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52" sId="1" odxf="1" dxf="1">
    <nc r="K120">
      <f>D120/C120*100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53" sId="1" odxf="1" dxf="1">
    <nc r="K121">
      <f>D121/C121*100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54" sId="1" odxf="1" dxf="1">
    <nc r="K122">
      <f>D122/C122*100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55" sId="1" odxf="1" dxf="1">
    <nc r="K123">
      <f>D123/C123*100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56" sId="1" odxf="1" dxf="1">
    <nc r="K124">
      <f>D124/C124*100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57" sId="1" odxf="1" dxf="1">
    <nc r="K125">
      <f>D125/C125*100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58" sId="1" odxf="1" dxf="1">
    <nc r="K126">
      <f>D126/C126*100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59" sId="1" odxf="1" dxf="1">
    <nc r="K127">
      <f>D127/C127*100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60" sId="1" odxf="1" dxf="1">
    <nc r="K128">
      <f>D128/C128*100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61" sId="1" odxf="1" dxf="1">
    <nc r="K129">
      <f>D129/C129*100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62" sId="1" odxf="1" dxf="1">
    <nc r="K130">
      <f>D130/C130*100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63" sId="1" odxf="1" dxf="1">
    <nc r="K131">
      <f>D131/C131*100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64" sId="1" odxf="1" dxf="1">
    <nc r="K132">
      <f>D132/C132*100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65" sId="1" odxf="1" dxf="1">
    <nc r="K133">
      <f>D133/C133*100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66" sId="1" odxf="1" dxf="1">
    <nc r="K134">
      <f>D134/C134*100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67" sId="1" odxf="1" dxf="1">
    <nc r="K135">
      <f>D135/C135*100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68" sId="1" odxf="1" dxf="1">
    <nc r="K136">
      <f>D136/C136*100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69" sId="1" odxf="1" dxf="1">
    <nc r="K137">
      <f>D137/C137*100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70" sId="1" odxf="1" dxf="1">
    <nc r="K138">
      <f>D138/C138*100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71" sId="1" odxf="1" dxf="1">
    <nc r="K139">
      <f>D139/C139*100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72" sId="1" odxf="1" dxf="1">
    <nc r="K140">
      <f>D140/C140*100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73" sId="1" odxf="1" dxf="1">
    <nc r="K141">
      <f>D141/C141*100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74" sId="1" odxf="1" dxf="1">
    <nc r="K142">
      <f>D142/C142*100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75" sId="1" odxf="1" dxf="1">
    <nc r="K143">
      <f>D143/C143*100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76" sId="1" odxf="1" dxf="1">
    <nc r="K144">
      <f>D144/C144*100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77" sId="1" odxf="1" dxf="1">
    <nc r="K145">
      <f>D145/C145*100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78" sId="1" odxf="1" dxf="1">
    <nc r="K146">
      <f>D146/C146*100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79" sId="1" odxf="1" dxf="1">
    <nc r="K147">
      <f>D147/C147*100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80" sId="1" odxf="1" dxf="1">
    <nc r="K148">
      <f>D148/C148*100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81" sId="1" odxf="1" dxf="1">
    <nc r="K149">
      <f>D149/C149*100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82" sId="1" odxf="1" dxf="1">
    <nc r="K150">
      <f>D150/C150*100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83" sId="1" odxf="1" dxf="1">
    <nc r="K151">
      <f>D151/C151*100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84" sId="1" odxf="1" dxf="1">
    <nc r="K152">
      <f>D152/C152*100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85" sId="1" odxf="1" dxf="1">
    <nc r="K153">
      <f>D153/C153*100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86" sId="1" odxf="1" dxf="1">
    <nc r="K154">
      <f>D154/C154*100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87" sId="1" odxf="1" dxf="1">
    <nc r="K155">
      <f>D155/C155*100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88" sId="1" odxf="1" dxf="1">
    <nc r="K156">
      <f>D156/C156*100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89" sId="1" odxf="1" dxf="1">
    <nc r="K157">
      <f>D157/C157*100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90" sId="1" odxf="1" dxf="1">
    <nc r="K158">
      <f>D158/C158*100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91" sId="1" odxf="1" dxf="1">
    <nc r="K159">
      <f>D159/C159*100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92" sId="1" odxf="1" dxf="1">
    <nc r="K160">
      <f>D160/C160*100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93" sId="1" odxf="1" dxf="1">
    <nc r="K161">
      <f>D161/C161*100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94" sId="1" odxf="1" dxf="1">
    <nc r="K162">
      <f>D162/C162*100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95" sId="1" odxf="1" dxf="1">
    <nc r="K163">
      <f>D163/C163*100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96" sId="1" odxf="1" dxf="1">
    <nc r="K164">
      <f>D164/C164*100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97" sId="1" odxf="1" dxf="1">
    <nc r="K165">
      <f>D165/C165*100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98" sId="1" odxf="1" dxf="1">
    <nc r="K166">
      <f>D166/C166*100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299" sId="1" odxf="1" dxf="1">
    <nc r="K167">
      <f>D167/C167*100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00" sId="1" odxf="1" dxf="1">
    <nc r="K168">
      <f>D168/C168*100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01" sId="1" odxf="1" dxf="1">
    <nc r="K169">
      <f>D169/C169*100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02" sId="1" odxf="1" dxf="1">
    <nc r="K170">
      <f>D170/C170*100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03" sId="1" odxf="1" dxf="1">
    <nc r="K171">
      <f>D171/C171*100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04" sId="1" odxf="1" dxf="1">
    <nc r="K172">
      <f>D172/C172*100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05" sId="1" odxf="1" dxf="1">
    <nc r="K173">
      <f>D173/C173*100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06" sId="1" odxf="1" dxf="1">
    <nc r="K174">
      <f>D174/C174*100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07" sId="1" odxf="1" dxf="1">
    <nc r="K175">
      <f>D175/C175*100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08" sId="1" odxf="1" dxf="1">
    <nc r="K176">
      <f>D176/C176*100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09" sId="1" odxf="1" dxf="1">
    <nc r="K177">
      <f>D177/C177*100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10" sId="1" odxf="1" dxf="1">
    <nc r="K178">
      <f>D178/C178*100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11" sId="1" odxf="1" dxf="1">
    <nc r="K179">
      <f>D179/C179*100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12" sId="1" odxf="1" dxf="1">
    <nc r="K180">
      <f>D180/C180*100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13" sId="1" odxf="1" dxf="1">
    <nc r="K181">
      <f>D181/C181*100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14" sId="1" odxf="1" dxf="1">
    <nc r="K182">
      <f>D182/C182*100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15" sId="1" odxf="1" dxf="1">
    <nc r="K183">
      <f>D183/C183*100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16" sId="1" odxf="1" dxf="1">
    <nc r="K184">
      <f>D184/C184*100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17" sId="1" odxf="1" dxf="1">
    <nc r="K185">
      <f>D185/C185*100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18" sId="1" odxf="1" dxf="1">
    <nc r="K186">
      <f>D186/C186*100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19" sId="1" odxf="1" dxf="1">
    <nc r="K187">
      <f>D187/C187*100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20" sId="1" odxf="1" dxf="1">
    <nc r="K188">
      <f>D188/C188*100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21" sId="1" odxf="1" dxf="1">
    <nc r="K189">
      <f>D189/C189*100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22" sId="1" odxf="1" dxf="1">
    <nc r="K190">
      <f>D190/C190*100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23" sId="1" odxf="1" dxf="1">
    <nc r="K191">
      <f>D191/C191*100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24" sId="1" odxf="1" dxf="1">
    <nc r="K192">
      <f>D192/C192*100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25" sId="1" odxf="1" dxf="1">
    <nc r="K193">
      <f>D193/C193*100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26" sId="1" odxf="1" dxf="1">
    <nc r="K194">
      <f>D194/C194*100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27" sId="1" odxf="1" dxf="1">
    <nc r="K195">
      <f>D195/C195*100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28" sId="1" odxf="1" dxf="1">
    <nc r="K196">
      <f>D196/C196*100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29" sId="1" odxf="1" dxf="1">
    <nc r="K197">
      <f>D197/C197*100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30" sId="1" odxf="1" dxf="1">
    <nc r="K198">
      <f>D198/C198*100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31" sId="1" odxf="1" dxf="1">
    <nc r="K199">
      <f>D199/C199*100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32" sId="1" odxf="1" dxf="1">
    <nc r="K200">
      <f>D200/C200*100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33" sId="1" odxf="1" dxf="1">
    <nc r="K201">
      <f>D201/C201*100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34" sId="1" odxf="1" dxf="1">
    <nc r="K202">
      <f>D202/C202*100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35" sId="1" odxf="1" dxf="1">
    <nc r="K203">
      <f>D203/C203*100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36" sId="1" odxf="1" dxf="1">
    <nc r="K204">
      <f>D204/C204*100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37" sId="1" odxf="1" dxf="1">
    <nc r="K205">
      <f>D205/C205*100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38" sId="1" odxf="1" dxf="1">
    <nc r="K206">
      <f>D206/C206*100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39" sId="1" odxf="1" dxf="1">
    <nc r="K207">
      <f>D207/C207*100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40" sId="1" odxf="1" dxf="1">
    <nc r="K208">
      <f>D208/C208*100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41" sId="1" odxf="1" dxf="1">
    <nc r="K209">
      <f>D209/C209*100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42" sId="1" odxf="1" dxf="1">
    <nc r="K210">
      <f>D210/C210*100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43" sId="1" odxf="1" dxf="1">
    <nc r="K211">
      <f>D211/C211*100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44" sId="1" odxf="1" dxf="1">
    <nc r="K212">
      <f>D212/C212*100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45" sId="1" odxf="1" dxf="1">
    <nc r="K213">
      <f>D213/C213*100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46" sId="1" odxf="1" dxf="1">
    <nc r="K214">
      <f>D214/C214*100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47" sId="1" odxf="1" dxf="1">
    <nc r="K215">
      <f>D215/C215*100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48" sId="1" odxf="1" dxf="1">
    <nc r="K216">
      <f>D216/C216*100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49" sId="1" odxf="1" dxf="1">
    <nc r="K217">
      <f>D217/C217*100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50" sId="1" odxf="1" dxf="1">
    <nc r="K218">
      <f>D218/C218*100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51" sId="1" odxf="1" dxf="1">
    <nc r="K219">
      <f>D219/C219*100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52" sId="1" odxf="1" dxf="1">
    <nc r="K220">
      <f>D220/C220*100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53" sId="1" odxf="1" dxf="1">
    <nc r="K221">
      <f>D221/C221*100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54" sId="1" odxf="1" dxf="1">
    <nc r="K222">
      <f>D222/C222*100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55" sId="1" odxf="1" dxf="1">
    <nc r="K223">
      <f>D223/C223*100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56" sId="1" odxf="1" dxf="1">
    <nc r="K224">
      <f>D224/C224*100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57" sId="1" odxf="1" dxf="1">
    <nc r="K225">
      <f>D225/C225*100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58" sId="1" odxf="1" dxf="1">
    <nc r="K226">
      <f>D226/C226*100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59" sId="1" odxf="1" dxf="1">
    <nc r="K227">
      <f>D227/C227*100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60" sId="1" odxf="1" dxf="1">
    <nc r="K228">
      <f>D228/C228*100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61" sId="1" odxf="1" dxf="1">
    <nc r="K229">
      <f>D229/C229*100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62" sId="1" odxf="1" dxf="1">
    <nc r="K230">
      <f>D230/C230*100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63" sId="1" odxf="1" dxf="1">
    <nc r="K231">
      <f>D231/C231*100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64" sId="1" odxf="1" dxf="1">
    <nc r="K232">
      <f>D232/C232*100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65" sId="1" odxf="1" dxf="1">
    <nc r="K233">
      <f>D233/C233*100</f>
    </nc>
    <odxf>
      <font>
        <b val="0"/>
        <sz val="14"/>
        <name val="Times New Roman"/>
        <scheme val="none"/>
      </font>
      <numFmt numFmtId="168" formatCode="#,##0.0"/>
      <alignment horizontal="right" vertical="center" wrapText="1" readingOrder="0"/>
    </odxf>
    <ndxf>
      <font>
        <b/>
        <sz val="14"/>
        <name val="Times New Roman"/>
        <scheme val="none"/>
      </font>
      <numFmt numFmtId="165" formatCode="0.0"/>
      <alignment horizontal="general" vertical="bottom" wrapText="0" readingOrder="0"/>
    </ndxf>
  </rcc>
  <rcc rId="6366" sId="1" odxf="1" dxf="1">
    <nc r="K234">
      <f>D234/C234*100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67" sId="1" odxf="1" dxf="1">
    <nc r="K235">
      <f>D235/C235*100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68" sId="1" odxf="1" dxf="1">
    <nc r="K236">
      <f>D236/C236*100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69" sId="1" odxf="1" dxf="1">
    <nc r="K237">
      <f>D237/C237*100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70" sId="1" odxf="1" dxf="1">
    <nc r="K238">
      <f>D238/C238*100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71" sId="1" odxf="1" dxf="1">
    <nc r="K239">
      <f>D239/C239*100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72" sId="1" odxf="1" dxf="1">
    <nc r="K240">
      <f>D240/C240*100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73" sId="1" odxf="1" dxf="1">
    <nc r="K241">
      <f>D241/C241*100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74" sId="1" odxf="1" dxf="1">
    <nc r="K242">
      <f>D242/C242*100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75" sId="1" odxf="1" dxf="1">
    <nc r="K243">
      <f>D243/C243*100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76" sId="1" odxf="1" dxf="1">
    <nc r="K244">
      <f>D244/C244*100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77" sId="1" odxf="1" dxf="1">
    <nc r="K245">
      <f>D245/C245*100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78" sId="1" odxf="1" dxf="1">
    <nc r="K246">
      <f>D246/C246*100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79" sId="1" odxf="1" dxf="1">
    <nc r="K247">
      <f>D247/C247*100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80" sId="1" odxf="1" dxf="1">
    <nc r="K248">
      <f>D248/C248*100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81" sId="1" odxf="1" dxf="1">
    <nc r="K249">
      <f>D249/C249*100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82" sId="1" odxf="1" dxf="1">
    <nc r="K250">
      <f>D250/C250*100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83" sId="1" odxf="1" dxf="1">
    <nc r="K251">
      <f>D251/C251*100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84" sId="1" odxf="1" dxf="1">
    <nc r="K252">
      <f>D252/C252*100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85" sId="1" odxf="1" dxf="1">
    <nc r="K253">
      <f>D253/C253*100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386" sId="1">
    <nc r="L8">
      <f>H8/G8*100</f>
    </nc>
  </rcc>
  <rfmt sheetId="1" sqref="L8">
    <dxf>
      <numFmt numFmtId="171" formatCode="0.0000"/>
    </dxf>
  </rfmt>
  <rfmt sheetId="1" sqref="L8">
    <dxf>
      <numFmt numFmtId="164" formatCode="0.000"/>
    </dxf>
  </rfmt>
  <rfmt sheetId="1" sqref="L8">
    <dxf>
      <numFmt numFmtId="2" formatCode="0.00"/>
    </dxf>
  </rfmt>
  <rfmt sheetId="1" sqref="L8">
    <dxf>
      <numFmt numFmtId="165" formatCode="0.0"/>
    </dxf>
  </rfmt>
  <rcc rId="6387" sId="1" odxf="1" dxf="1">
    <nc r="L9">
      <f>H9/G9*100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388" sId="1" odxf="1" dxf="1">
    <nc r="L10">
      <f>H10/G10*100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389" sId="1" odxf="1" dxf="1">
    <nc r="L11">
      <f>H11/G11*100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390" sId="1" odxf="1" dxf="1">
    <nc r="L12">
      <f>H12/G12*100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391" sId="1" odxf="1" dxf="1">
    <nc r="L13">
      <f>H13/G13*100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392" sId="1" odxf="1" dxf="1">
    <nc r="L14">
      <f>H14/G14*100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393" sId="1" odxf="1" dxf="1">
    <nc r="L15">
      <f>H15/G15*100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394" sId="1" odxf="1" dxf="1">
    <nc r="L16">
      <f>H16/G16*100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395" sId="1" odxf="1" dxf="1">
    <nc r="L17">
      <f>H17/G17*100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396" sId="1" odxf="1" dxf="1">
    <nc r="L18">
      <f>H18/G18*100</f>
    </nc>
    <odxf>
      <font>
        <b val="0"/>
        <sz val="14"/>
        <name val="Times New Roman"/>
        <scheme val="none"/>
      </font>
      <numFmt numFmtId="0" formatCode="General"/>
    </odxf>
    <ndxf>
      <font>
        <b/>
        <sz val="14"/>
        <name val="Times New Roman"/>
        <scheme val="none"/>
      </font>
      <numFmt numFmtId="165" formatCode="0.0"/>
    </ndxf>
  </rcc>
  <rcc rId="6397" sId="1" odxf="1" dxf="1">
    <nc r="L19">
      <f>H19/G19*100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398" sId="1" odxf="1" dxf="1">
    <nc r="L20">
      <f>H20/G20*100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399" sId="1" odxf="1" dxf="1">
    <nc r="L21">
      <f>H21/G21*100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00" sId="1" odxf="1" dxf="1">
    <nc r="L22">
      <f>H22/G22*100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01" sId="1" odxf="1" dxf="1">
    <nc r="L23">
      <f>H23/G23*100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02" sId="1" odxf="1" dxf="1">
    <nc r="L24">
      <f>H24/G24*100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03" sId="1" odxf="1" dxf="1">
    <nc r="L25">
      <f>H25/G25*100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04" sId="1" odxf="1" dxf="1">
    <nc r="L26">
      <f>H26/G26*100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05" sId="1" odxf="1" dxf="1">
    <nc r="L27">
      <f>H27/G27*100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06" sId="1" odxf="1" dxf="1">
    <nc r="L28">
      <f>H28/G28*100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07" sId="1" odxf="1" dxf="1">
    <nc r="L29">
      <f>H29/G29*100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08" sId="1" odxf="1" dxf="1">
    <nc r="L30">
      <f>H30/G30*100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09" sId="1" odxf="1" dxf="1">
    <nc r="L31">
      <f>H31/G31*100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10" sId="1" odxf="1" dxf="1">
    <nc r="L32">
      <f>H32/G32*100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11" sId="1" odxf="1" dxf="1">
    <nc r="L33">
      <f>H33/G33*100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12" sId="1" odxf="1" dxf="1">
    <nc r="L34">
      <f>H34/G34*100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13" sId="1" odxf="1" dxf="1">
    <nc r="L35">
      <f>H35/G35*100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14" sId="1" odxf="1" dxf="1">
    <nc r="L36">
      <f>H36/G36*100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15" sId="1" odxf="1" dxf="1">
    <nc r="L37">
      <f>H37/G37*100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16" sId="1" odxf="1" dxf="1">
    <nc r="L38">
      <f>H38/G38*100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17" sId="1" odxf="1" dxf="1">
    <nc r="L39">
      <f>H39/G39*100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18" sId="1" odxf="1" dxf="1">
    <nc r="L40">
      <f>H40/G40*100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19" sId="1" odxf="1" dxf="1">
    <nc r="L41">
      <f>H41/G41*100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20" sId="1" odxf="1" dxf="1">
    <nc r="L42">
      <f>H42/G42*100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21" sId="1" odxf="1" dxf="1">
    <nc r="L43">
      <f>H43/G43*100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22" sId="1" odxf="1" dxf="1">
    <nc r="L44">
      <f>H44/G44*100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23" sId="1" odxf="1" dxf="1">
    <nc r="L45">
      <f>H45/G45*100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24" sId="1" odxf="1" dxf="1">
    <nc r="L46">
      <f>H46/G46*100</f>
    </nc>
    <odxf>
      <numFmt numFmtId="0" formatCode="General"/>
    </odxf>
    <ndxf>
      <numFmt numFmtId="165" formatCode="0.0"/>
    </ndxf>
  </rcc>
  <rcc rId="6425" sId="1" odxf="1" dxf="1">
    <nc r="L47">
      <f>H47/G47*100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26" sId="1" odxf="1" dxf="1">
    <nc r="L48">
      <f>H48/G48*100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27" sId="1" odxf="1" dxf="1">
    <nc r="L49">
      <f>H49/G49*100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28" sId="1" odxf="1" dxf="1">
    <nc r="L50">
      <f>H50/G50*100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29" sId="1" odxf="1" dxf="1">
    <nc r="L51">
      <f>H51/G51*100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30" sId="1" odxf="1" dxf="1">
    <nc r="L52">
      <f>H52/G52*100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31" sId="1" odxf="1" dxf="1">
    <nc r="L53">
      <f>H53/G53*100</f>
    </nc>
    <odxf>
      <font>
        <b val="0"/>
        <sz val="14"/>
        <color theme="1"/>
      </font>
      <numFmt numFmtId="0" formatCode="General"/>
    </odxf>
    <ndxf>
      <font>
        <b/>
        <sz val="14"/>
        <color theme="1"/>
      </font>
      <numFmt numFmtId="165" formatCode="0.0"/>
    </ndxf>
  </rcc>
  <rcc rId="6432" sId="1" odxf="1" dxf="1">
    <nc r="L54">
      <f>H54/G54*100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33" sId="1" odxf="1" dxf="1">
    <nc r="L55">
      <f>H55/G55*100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34" sId="1" odxf="1" dxf="1">
    <nc r="L56">
      <f>H56/G56*100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35" sId="1" odxf="1" dxf="1">
    <nc r="L57">
      <f>H57/G57*100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36" sId="1" odxf="1" dxf="1">
    <nc r="L58">
      <f>H58/G58*100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37" sId="1" odxf="1" dxf="1">
    <nc r="L59">
      <f>H59/G59*100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38" sId="1" odxf="1" dxf="1">
    <nc r="L60">
      <f>H60/G60*100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39" sId="1" odxf="1" dxf="1">
    <nc r="L61">
      <f>H61/G61*100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40" sId="1" odxf="1" dxf="1">
    <nc r="L62">
      <f>H62/G62*100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41" sId="1" odxf="1" dxf="1">
    <nc r="L63">
      <f>H63/G63*100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42" sId="1" odxf="1" dxf="1">
    <nc r="L64">
      <f>H64/G64*100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43" sId="1" odxf="1" dxf="1">
    <nc r="L65">
      <f>H65/G65*100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44" sId="1" odxf="1" dxf="1">
    <nc r="L66">
      <f>H66/G66*100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45" sId="1" odxf="1" dxf="1">
    <nc r="L67">
      <f>H67/G67*100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46" sId="1" odxf="1" dxf="1">
    <nc r="L68">
      <f>H68/G68*100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47" sId="1" odxf="1" dxf="1">
    <nc r="L69">
      <f>H69/G69*100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48" sId="1" odxf="1" dxf="1">
    <nc r="L70">
      <f>H70/G70*100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49" sId="1" odxf="1" dxf="1">
    <nc r="L71">
      <f>H71/G71*100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50" sId="1" odxf="1" dxf="1">
    <nc r="L72">
      <f>H72/G72*100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51" sId="1" odxf="1" dxf="1">
    <nc r="L73">
      <f>H73/G73*100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52" sId="1" odxf="1" dxf="1">
    <nc r="L74">
      <f>H74/G74*100</f>
    </nc>
    <odxf>
      <numFmt numFmtId="0" formatCode="General"/>
    </odxf>
    <ndxf>
      <numFmt numFmtId="165" formatCode="0.0"/>
    </ndxf>
  </rcc>
  <rcc rId="6453" sId="1" odxf="1" dxf="1">
    <nc r="L75">
      <f>H75/G75*100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54" sId="1" odxf="1" dxf="1">
    <nc r="L76">
      <f>H76/G76*100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55" sId="1" odxf="1" dxf="1">
    <nc r="L77">
      <f>H77/G77*100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56" sId="1" odxf="1" dxf="1">
    <nc r="L78">
      <f>H78/G78*100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57" sId="1" odxf="1" dxf="1">
    <nc r="L79">
      <f>H79/G79*100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58" sId="1" odxf="1" dxf="1">
    <nc r="L80">
      <f>H80/G80*100</f>
    </nc>
    <odxf>
      <font>
        <sz val="14"/>
        <name val="Times New Roman"/>
        <scheme val="none"/>
      </font>
      <numFmt numFmtId="0" formatCode="General"/>
    </odxf>
    <ndxf>
      <font>
        <sz val="14"/>
        <name val="Times New Roman"/>
        <scheme val="none"/>
      </font>
      <numFmt numFmtId="165" formatCode="0.0"/>
    </ndxf>
  </rcc>
  <rcc rId="6459" sId="1" odxf="1" dxf="1">
    <nc r="L81">
      <f>H81/G81*100</f>
    </nc>
    <odxf>
      <numFmt numFmtId="0" formatCode="General"/>
    </odxf>
    <ndxf>
      <numFmt numFmtId="165" formatCode="0.0"/>
    </ndxf>
  </rcc>
  <rcc rId="6460" sId="1" odxf="1" dxf="1">
    <nc r="L82">
      <f>H82/G82*100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61" sId="1" odxf="1" dxf="1">
    <nc r="L83">
      <f>H83/G83*100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62" sId="1" odxf="1" dxf="1">
    <nc r="L84">
      <f>H84/G84*100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63" sId="1" odxf="1" dxf="1">
    <nc r="L85">
      <f>H85/G85*100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64" sId="1" odxf="1" dxf="1">
    <nc r="L86">
      <f>H86/G86*100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65" sId="1" odxf="1" dxf="1">
    <nc r="L87">
      <f>H87/G87*100</f>
    </nc>
    <odxf>
      <font>
        <b val="0"/>
        <sz val="14"/>
      </font>
      <numFmt numFmtId="0" formatCode="General"/>
    </odxf>
    <ndxf>
      <font>
        <b/>
        <sz val="14"/>
      </font>
      <numFmt numFmtId="165" formatCode="0.0"/>
    </ndxf>
  </rcc>
  <rcc rId="6466" sId="1" odxf="1" dxf="1">
    <nc r="L88">
      <f>H88/G88*100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467" sId="1" odxf="1" dxf="1">
    <nc r="L89">
      <f>H89/G89*100</f>
    </nc>
    <odxf>
      <font>
        <b val="0"/>
        <sz val="11"/>
      </font>
      <numFmt numFmtId="167" formatCode="#,##0.000"/>
    </odxf>
    <ndxf>
      <font>
        <b/>
        <sz val="14"/>
      </font>
      <numFmt numFmtId="165" formatCode="0.0"/>
    </ndxf>
  </rcc>
  <rcc rId="6468" sId="1" odxf="1" dxf="1">
    <nc r="L90">
      <f>H90/G90*100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469" sId="1" odxf="1" dxf="1">
    <nc r="L91">
      <f>H91/G91*100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470" sId="1" odxf="1" dxf="1">
    <nc r="L92">
      <f>H92/G92*100</f>
    </nc>
    <odxf>
      <font>
        <b val="0"/>
        <i/>
        <sz val="11"/>
      </font>
      <numFmt numFmtId="167" formatCode="#,##0.000"/>
    </odxf>
    <ndxf>
      <font>
        <b/>
        <i val="0"/>
        <sz val="14"/>
      </font>
      <numFmt numFmtId="165" formatCode="0.0"/>
    </ndxf>
  </rcc>
  <rcc rId="6471" sId="1" odxf="1" dxf="1">
    <nc r="L93">
      <f>H93/G93*100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472" sId="1" odxf="1" dxf="1">
    <nc r="L94">
      <f>H94/G94*100</f>
    </nc>
    <odxf>
      <font>
        <b val="0"/>
        <i/>
        <sz val="11"/>
      </font>
      <numFmt numFmtId="0" formatCode="General"/>
    </odxf>
    <ndxf>
      <font>
        <b/>
        <i val="0"/>
        <sz val="14"/>
      </font>
      <numFmt numFmtId="165" formatCode="0.0"/>
    </ndxf>
  </rcc>
  <rcc rId="6473" sId="1" odxf="1" dxf="1">
    <nc r="L95">
      <f>H95/G95*100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474" sId="1" odxf="1" dxf="1">
    <nc r="L96">
      <f>H96/G96*100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475" sId="1" odxf="1" dxf="1">
    <nc r="L97">
      <f>H97/G97*100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476" sId="1" odxf="1" dxf="1">
    <nc r="L98">
      <f>H98/G98*100</f>
    </nc>
    <odxf>
      <font>
        <b val="0"/>
        <i/>
        <sz val="11"/>
      </font>
      <numFmt numFmtId="0" formatCode="General"/>
    </odxf>
    <ndxf>
      <font>
        <b/>
        <i val="0"/>
        <sz val="14"/>
      </font>
      <numFmt numFmtId="165" formatCode="0.0"/>
    </ndxf>
  </rcc>
  <rcc rId="6477" sId="1" odxf="1" dxf="1">
    <nc r="L99">
      <f>H99/G99*100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478" sId="1" odxf="1" dxf="1">
    <nc r="L100">
      <f>H100/G100*100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479" sId="1" odxf="1" dxf="1">
    <nc r="L101">
      <f>H101/G101*100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480" sId="1" odxf="1" dxf="1">
    <nc r="L102">
      <f>H102/G102*100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481" sId="1" odxf="1" dxf="1">
    <nc r="L103">
      <f>H103/G103*100</f>
    </nc>
    <odxf>
      <font>
        <b val="0"/>
        <i/>
        <sz val="11"/>
      </font>
      <numFmt numFmtId="0" formatCode="General"/>
    </odxf>
    <ndxf>
      <font>
        <b/>
        <i val="0"/>
        <sz val="14"/>
      </font>
      <numFmt numFmtId="165" formatCode="0.0"/>
    </ndxf>
  </rcc>
  <rcc rId="6482" sId="1" odxf="1" dxf="1">
    <nc r="L104">
      <f>H104/G104*100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483" sId="1" odxf="1" dxf="1">
    <nc r="L105">
      <f>H105/G105*100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484" sId="1" odxf="1" dxf="1">
    <nc r="L106">
      <f>H106/G106*100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485" sId="1" odxf="1" dxf="1">
    <nc r="L107">
      <f>H107/G107*100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486" sId="1" odxf="1" dxf="1">
    <nc r="L108">
      <f>H108/G108*100</f>
    </nc>
    <odxf>
      <font>
        <b val="0"/>
        <i/>
        <sz val="11"/>
      </font>
      <numFmt numFmtId="0" formatCode="General"/>
    </odxf>
    <ndxf>
      <font>
        <b/>
        <i val="0"/>
        <sz val="14"/>
      </font>
      <numFmt numFmtId="165" formatCode="0.0"/>
    </ndxf>
  </rcc>
  <rcc rId="6487" sId="1" odxf="1" dxf="1">
    <nc r="L109">
      <f>H109/G109*100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488" sId="1" odxf="1" dxf="1">
    <nc r="L110">
      <f>H110/G110*100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489" sId="1" odxf="1" dxf="1">
    <nc r="L111">
      <f>H111/G111*100</f>
    </nc>
    <odxf>
      <font>
        <b val="0"/>
        <i/>
        <sz val="11"/>
      </font>
      <numFmt numFmtId="0" formatCode="General"/>
    </odxf>
    <ndxf>
      <font>
        <b/>
        <i val="0"/>
        <sz val="14"/>
      </font>
      <numFmt numFmtId="165" formatCode="0.0"/>
    </ndxf>
  </rcc>
  <rcc rId="6490" sId="1" odxf="1" dxf="1">
    <nc r="L112">
      <f>H112/G112*100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491" sId="1" odxf="1" dxf="1">
    <nc r="L113">
      <f>H113/G113*100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492" sId="1" odxf="1" dxf="1">
    <nc r="L114">
      <f>H114/G114*100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493" sId="1" odxf="1" dxf="1">
    <nc r="L115">
      <f>H115/G115*100</f>
    </nc>
    <odxf>
      <font>
        <b val="0"/>
        <sz val="11"/>
      </font>
      <numFmt numFmtId="167" formatCode="#,##0.000"/>
    </odxf>
    <ndxf>
      <font>
        <b/>
        <sz val="14"/>
      </font>
      <numFmt numFmtId="165" formatCode="0.0"/>
    </ndxf>
  </rcc>
  <rcc rId="6494" sId="1" odxf="1" dxf="1">
    <nc r="L116">
      <f>H116/G116*100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495" sId="1" odxf="1" dxf="1">
    <nc r="L117">
      <f>H117/G117*100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496" sId="1" odxf="1" dxf="1">
    <nc r="L118">
      <f>H118/G118*100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497" sId="1" odxf="1" dxf="1">
    <nc r="L119">
      <f>H119/G119*100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498" sId="1" odxf="1" dxf="1">
    <nc r="L120">
      <f>H120/G120*100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499" sId="1" odxf="1" dxf="1">
    <nc r="L121">
      <f>H121/G121*100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00" sId="1" odxf="1" dxf="1">
    <nc r="L122">
      <f>H122/G122*100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01" sId="1" odxf="1" dxf="1">
    <nc r="L123">
      <f>H123/G123*100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02" sId="1" odxf="1" dxf="1">
    <nc r="L124">
      <f>H124/G124*100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03" sId="1" odxf="1" dxf="1">
    <nc r="L125">
      <f>H125/G125*100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04" sId="1" odxf="1" dxf="1">
    <nc r="L126">
      <f>H126/G126*100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05" sId="1" odxf="1" dxf="1">
    <nc r="L127">
      <f>H127/G127*100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06" sId="1" odxf="1" dxf="1">
    <nc r="L128">
      <f>H128/G128*100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07" sId="1" odxf="1" dxf="1">
    <nc r="L129">
      <f>H129/G129*100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08" sId="1" odxf="1" dxf="1">
    <nc r="L130">
      <f>H130/G130*100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09" sId="1" odxf="1" dxf="1">
    <nc r="L131">
      <f>H131/G131*100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10" sId="1" odxf="1" dxf="1">
    <nc r="L132">
      <f>H132/G132*100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11" sId="1" odxf="1" dxf="1">
    <nc r="L133">
      <f>H133/G133*100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12" sId="1" odxf="1" dxf="1">
    <nc r="L134">
      <f>H134/G134*100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13" sId="1" odxf="1" dxf="1">
    <nc r="L135">
      <f>H135/G135*100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14" sId="1" odxf="1" dxf="1">
    <nc r="L136">
      <f>H136/G136*100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15" sId="1" odxf="1" dxf="1">
    <nc r="L137">
      <f>H137/G137*100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16" sId="1" odxf="1" dxf="1">
    <nc r="L138">
      <f>H138/G138*100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17" sId="1" odxf="1" dxf="1">
    <nc r="L139">
      <f>H139/G139*100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18" sId="1" odxf="1" dxf="1">
    <nc r="L140">
      <f>H140/G140*100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19" sId="1" odxf="1" dxf="1">
    <nc r="L141">
      <f>H141/G141*100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20" sId="1" odxf="1" dxf="1">
    <nc r="L142">
      <f>H142/G142*100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21" sId="1" odxf="1" dxf="1">
    <nc r="L143">
      <f>H143/G143*100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22" sId="1" odxf="1" dxf="1">
    <nc r="L144">
      <f>H144/G144*100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23" sId="1" odxf="1" dxf="1">
    <nc r="L145">
      <f>H145/G145*100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24" sId="1" odxf="1" dxf="1">
    <nc r="L146">
      <f>H146/G146*100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25" sId="1" odxf="1" dxf="1">
    <nc r="L147">
      <f>H147/G147*100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26" sId="1" odxf="1" dxf="1">
    <nc r="L148">
      <f>H148/G148*100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27" sId="1" odxf="1" dxf="1">
    <nc r="L149">
      <f>H149/G149*100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28" sId="1" odxf="1" dxf="1">
    <nc r="L150">
      <f>H150/G150*100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29" sId="1" odxf="1" dxf="1">
    <nc r="L151">
      <f>H151/G151*100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30" sId="1" odxf="1" dxf="1">
    <nc r="L152">
      <f>H152/G152*100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31" sId="1" odxf="1" dxf="1">
    <nc r="L153">
      <f>H153/G153*100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32" sId="1" odxf="1" dxf="1">
    <nc r="L154">
      <f>H154/G154*100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33" sId="1" odxf="1" dxf="1">
    <nc r="L155">
      <f>H155/G155*100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34" sId="1" odxf="1" dxf="1">
    <nc r="L156">
      <f>H156/G156*100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35" sId="1" odxf="1" dxf="1">
    <nc r="L157">
      <f>H157/G157*100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36" sId="1" odxf="1" dxf="1">
    <nc r="L158">
      <f>H158/G158*100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37" sId="1" odxf="1" dxf="1">
    <nc r="L159">
      <f>H159/G159*100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38" sId="1" odxf="1" dxf="1">
    <nc r="L160">
      <f>H160/G160*100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39" sId="1" odxf="1" dxf="1">
    <nc r="L161">
      <f>H161/G161*100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40" sId="1" odxf="1" dxf="1">
    <nc r="L162">
      <f>H162/G162*100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41" sId="1" odxf="1" dxf="1">
    <nc r="L163">
      <f>H163/G163*100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42" sId="1" odxf="1" dxf="1">
    <nc r="L164">
      <f>H164/G164*100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43" sId="1" odxf="1" dxf="1">
    <nc r="L165">
      <f>H165/G165*100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44" sId="1" odxf="1" dxf="1">
    <nc r="L166">
      <f>H166/G166*100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45" sId="1" odxf="1" dxf="1">
    <nc r="L167">
      <f>H167/G167*100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46" sId="1" odxf="1" dxf="1">
    <nc r="L168">
      <f>H168/G168*100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47" sId="1" odxf="1" dxf="1">
    <nc r="L169">
      <f>H169/G169*100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48" sId="1" odxf="1" dxf="1">
    <nc r="L170">
      <f>H170/G170*100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49" sId="1" odxf="1" dxf="1">
    <nc r="L171">
      <f>H171/G171*100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50" sId="1" odxf="1" dxf="1">
    <nc r="L172">
      <f>H172/G172*100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51" sId="1" odxf="1" dxf="1">
    <nc r="L173">
      <f>H173/G173*100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52" sId="1" odxf="1" dxf="1">
    <nc r="L174">
      <f>H174/G174*100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53" sId="1" odxf="1" dxf="1">
    <nc r="L175">
      <f>H175/G175*100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54" sId="1" odxf="1" dxf="1">
    <nc r="L176">
      <f>H176/G176*100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55" sId="1" odxf="1" dxf="1">
    <nc r="L177">
      <f>H177/G177*100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56" sId="1" odxf="1" dxf="1">
    <nc r="L178">
      <f>H178/G178*100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57" sId="1" odxf="1" dxf="1">
    <nc r="L179">
      <f>H179/G179*100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58" sId="1" odxf="1" dxf="1">
    <nc r="L180">
      <f>H180/G180*100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59" sId="1" odxf="1" dxf="1">
    <nc r="L181">
      <f>H181/G181*100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60" sId="1" odxf="1" dxf="1">
    <nc r="L182">
      <f>H182/G182*100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61" sId="1" odxf="1" dxf="1">
    <nc r="L183">
      <f>H183/G183*100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62" sId="1" odxf="1" dxf="1">
    <nc r="L184">
      <f>H184/G184*100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63" sId="1" odxf="1" dxf="1">
    <nc r="L185">
      <f>H185/G185*100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64" sId="1" odxf="1" dxf="1">
    <nc r="L186">
      <f>H186/G186*100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65" sId="1" odxf="1" dxf="1">
    <nc r="L187">
      <f>H187/G187*100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66" sId="1" odxf="1" dxf="1">
    <nc r="L188">
      <f>H188/G188*100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67" sId="1" odxf="1" dxf="1">
    <nc r="L189">
      <f>H189/G189*100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68" sId="1" odxf="1" dxf="1">
    <nc r="L190">
      <f>H190/G190*100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69" sId="1" odxf="1" dxf="1">
    <nc r="L191">
      <f>H191/G191*100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70" sId="1" odxf="1" dxf="1">
    <nc r="L192">
      <f>H192/G192*100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71" sId="1" odxf="1" dxf="1">
    <nc r="L193">
      <f>H193/G193*100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72" sId="1" odxf="1" dxf="1">
    <nc r="L194">
      <f>H194/G194*100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73" sId="1" odxf="1" dxf="1">
    <nc r="L195">
      <f>H195/G195*100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74" sId="1" odxf="1" dxf="1">
    <nc r="L196">
      <f>H196/G196*100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75" sId="1" odxf="1" dxf="1">
    <nc r="L197">
      <f>H197/G197*100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76" sId="1" odxf="1" dxf="1">
    <nc r="L198">
      <f>H198/G198*100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77" sId="1" odxf="1" dxf="1">
    <nc r="L199">
      <f>H199/G199*100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78" sId="1" odxf="1" dxf="1">
    <nc r="L200">
      <f>H200/G200*100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79" sId="1" odxf="1" dxf="1">
    <nc r="L201">
      <f>H201/G201*100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80" sId="1" odxf="1" dxf="1">
    <nc r="L202">
      <f>H202/G202*100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81" sId="1" odxf="1" dxf="1">
    <nc r="L203">
      <f>H203/G203*100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82" sId="1" odxf="1" dxf="1">
    <nc r="L204">
      <f>H204/G204*100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83" sId="1" odxf="1" dxf="1">
    <nc r="L205">
      <f>H205/G205*100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84" sId="1" odxf="1" dxf="1">
    <nc r="L206">
      <f>H206/G206*100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85" sId="1" odxf="1" dxf="1">
    <nc r="L207">
      <f>H207/G207*100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86" sId="1" odxf="1" dxf="1">
    <nc r="L208">
      <f>H208/G208*100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87" sId="1" odxf="1" dxf="1">
    <nc r="L209">
      <f>H209/G209*100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88" sId="1" odxf="1" dxf="1">
    <nc r="L210">
      <f>H210/G210*100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89" sId="1" odxf="1" dxf="1">
    <nc r="L211">
      <f>H211/G211*100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90" sId="1" odxf="1" dxf="1">
    <nc r="L212">
      <f>H212/G212*100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91" sId="1" odxf="1" dxf="1">
    <nc r="L213">
      <f>H213/G213*100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92" sId="1" odxf="1" dxf="1">
    <nc r="L214">
      <f>H214/G214*100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93" sId="1" odxf="1" dxf="1">
    <nc r="L215">
      <f>H215/G215*100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94" sId="1" odxf="1" dxf="1">
    <nc r="L216">
      <f>H216/G216*100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95" sId="1" odxf="1" dxf="1">
    <nc r="L217">
      <f>H217/G217*100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96" sId="1" odxf="1" dxf="1">
    <nc r="L218">
      <f>H218/G218*100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97" sId="1" odxf="1" dxf="1">
    <nc r="L219">
      <f>H219/G219*100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98" sId="1" odxf="1" dxf="1">
    <nc r="L220">
      <f>H220/G220*100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599" sId="1" odxf="1" dxf="1">
    <nc r="L221">
      <f>H221/G221*100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600" sId="1" odxf="1" dxf="1">
    <nc r="L222">
      <f>H222/G222*100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601" sId="1" odxf="1" dxf="1">
    <nc r="L223">
      <f>H223/G223*100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602" sId="1" odxf="1" dxf="1">
    <nc r="L224">
      <f>H224/G224*100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603" sId="1" odxf="1" dxf="1">
    <nc r="L225">
      <f>H225/G225*100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604" sId="1" odxf="1" dxf="1">
    <nc r="L226">
      <f>H226/G226*100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605" sId="1" odxf="1" dxf="1">
    <nc r="L227">
      <f>H227/G227*100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606" sId="1" odxf="1" dxf="1">
    <nc r="L228">
      <f>H228/G228*100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607" sId="1" odxf="1" dxf="1">
    <nc r="L229">
      <f>H229/G229*100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608" sId="1" odxf="1" dxf="1">
    <nc r="L230">
      <f>H230/G230*100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609" sId="1" odxf="1" dxf="1">
    <nc r="L231">
      <f>H231/G231*100</f>
    </nc>
    <odxf>
      <font>
        <b val="0"/>
        <sz val="11"/>
      </font>
      <numFmt numFmtId="167" formatCode="#,##0.000"/>
    </odxf>
    <ndxf>
      <font>
        <b/>
        <sz val="14"/>
      </font>
      <numFmt numFmtId="165" formatCode="0.0"/>
    </ndxf>
  </rcc>
  <rcc rId="6610" sId="1" odxf="1" dxf="1">
    <nc r="L232">
      <f>H232/G232*100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611" sId="1" odxf="1" dxf="1">
    <nc r="L233">
      <f>H233/G233*100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612" sId="1" odxf="1" dxf="1">
    <nc r="L234">
      <f>H234/G234*100</f>
    </nc>
    <odxf>
      <font>
        <b val="0"/>
        <sz val="11"/>
      </font>
      <numFmt numFmtId="167" formatCode="#,##0.000"/>
    </odxf>
    <ndxf>
      <font>
        <b/>
        <sz val="14"/>
      </font>
      <numFmt numFmtId="165" formatCode="0.0"/>
    </ndxf>
  </rcc>
  <rcc rId="6613" sId="1" odxf="1" dxf="1">
    <nc r="L235">
      <f>H235/G235*100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614" sId="1" odxf="1" dxf="1">
    <nc r="L236">
      <f>H236/G236*100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615" sId="1" odxf="1" dxf="1">
    <nc r="L237">
      <f>H237/G237*100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616" sId="1" odxf="1" dxf="1">
    <nc r="L238">
      <f>H238/G238*100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617" sId="1" odxf="1" dxf="1">
    <nc r="L239">
      <f>H239/G239*100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618" sId="1" odxf="1" dxf="1">
    <nc r="L240">
      <f>H240/G240*100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619" sId="1" odxf="1" dxf="1">
    <nc r="L241">
      <f>H241/G241*100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620" sId="1" odxf="1" dxf="1">
    <nc r="L242">
      <f>H242/G242*100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621" sId="1" odxf="1" dxf="1">
    <nc r="L243">
      <f>H243/G243*100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622" sId="1" odxf="1" dxf="1">
    <nc r="L244">
      <f>H244/G244*100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623" sId="1" odxf="1" dxf="1">
    <nc r="L245">
      <f>H245/G245*100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624" sId="1" odxf="1" dxf="1">
    <nc r="L246">
      <f>H246/G246*100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625" sId="1" odxf="1" dxf="1">
    <nc r="L247">
      <f>H247/G247*100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626" sId="1" odxf="1" dxf="1">
    <nc r="L248">
      <f>H248/G248*100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627" sId="1" odxf="1" dxf="1">
    <nc r="L249">
      <f>H249/G249*100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628" sId="1" odxf="1" dxf="1">
    <nc r="L250">
      <f>H250/G250*100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629" sId="1" odxf="1" dxf="1">
    <nc r="L251">
      <f>H251/G251*100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630" sId="1" odxf="1" dxf="1">
    <nc r="L252">
      <f>H252/G252*100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c rId="6631" sId="1" odxf="1" dxf="1">
    <nc r="L253">
      <f>H253/G253*100</f>
    </nc>
    <odxf>
      <font>
        <b val="0"/>
        <sz val="11"/>
      </font>
      <numFmt numFmtId="0" formatCode="General"/>
    </odxf>
    <ndxf>
      <font>
        <b/>
        <sz val="14"/>
      </font>
      <numFmt numFmtId="165" formatCode="0.0"/>
    </ndxf>
  </rcc>
  <rcv guid="{966D3932-E429-4C59-AC55-697D9EEA620A}" action="delete"/>
  <rdn rId="0" localSheetId="1" customView="1" name="Z_966D3932_E429_4C59_AC55_697D9EEA620A_.wvu.PrintArea" hidden="1" oldHidden="1">
    <formula>общее!$A$1:$J$253</formula>
    <oldFormula>общее!$A$1:$J$253</oldFormula>
  </rdn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общее!$A$6:$CQ$326</formula>
    <oldFormula>общее!$A$6:$J$297</oldFormula>
  </rdn>
  <rcv guid="{966D3932-E429-4C59-AC55-697D9EEA620A}" action="add"/>
</revisions>
</file>

<file path=xl/revisions/revisionLog13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общее!$A$2:$J$286</formula>
    <oldFormula>общее!$A$2:$J$286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общее!$A$6:$J$299</formula>
    <oldFormula>общее!$A$6:$J$299</oldFormula>
  </rdn>
  <rcv guid="{221AFC77-C97B-4D44-8163-7AA758A08BF9}" action="add"/>
</revisions>
</file>

<file path=xl/revisions/revisionLog1322.xml><?xml version="1.0" encoding="utf-8"?>
<revisions xmlns="http://schemas.openxmlformats.org/spreadsheetml/2006/main" xmlns:r="http://schemas.openxmlformats.org/officeDocument/2006/relationships">
  <rrc rId="5863" sId="1" ref="A101:XFD101" action="deleteRow">
    <undo index="0" exp="area" dr="D99:D101" r="D98" sId="1"/>
    <undo index="0" exp="area" dr="C99:C101" r="C98" sId="1"/>
    <undo index="0" exp="area" ref3D="1" dr="$A$205:$XFD$208" dn="Z_CFD58EC5_F475_4F0C_8822_861C497EA100_.wvu.Rows" sId="1"/>
    <undo index="2" exp="area" ref3D="1" dr="$A$93:$XFD$105" dn="Z_CFB0A04F_563D_4D2B_BCD3_ACFCDC70E584_.wvu.Rows" sId="1"/>
    <rfmt sheetId="1" xfDxf="1" sqref="A101:XFD101" start="0" length="0">
      <dxf>
        <font>
          <sz val="11"/>
        </font>
        <fill>
          <patternFill patternType="solid">
            <bgColor rgb="FFFFFF00"/>
          </patternFill>
        </fill>
      </dxf>
    </rfmt>
    <rcc rId="0" sId="1" dxf="1">
      <nc r="A101" t="inlineStr">
        <is>
          <t>1033</t>
        </is>
      </nc>
      <ndxf>
        <font>
          <sz val="14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01" t="inlineStr">
        <is>
          <t>Надання загальної середньої освіти спеціалізованими закладами загальної середньої освіти за рахунок освітньої субвенції</t>
        </is>
      </nc>
      <ndxf>
        <font>
          <sz val="14"/>
          <name val="Times New Roman"/>
          <scheme val="none"/>
        </font>
        <numFmt numFmtId="166" formatCode="0.0_)"/>
        <fill>
          <patternFill patternType="none">
            <bgColor indexed="6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fmt sheetId="1" sqref="C101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1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1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1" start="0" length="0">
      <dxf>
        <font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1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1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1" start="0" length="0">
      <dxf>
        <font>
          <i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1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1" start="0" length="0">
      <dxf>
        <fill>
          <patternFill patternType="none">
            <bgColor indexed="65"/>
          </patternFill>
        </fill>
      </dxf>
    </rfmt>
    <rfmt sheetId="1" sqref="L101" start="0" length="0">
      <dxf>
        <fill>
          <patternFill patternType="none">
            <bgColor indexed="65"/>
          </patternFill>
        </fill>
      </dxf>
    </rfmt>
    <rfmt sheetId="1" sqref="M101" start="0" length="0">
      <dxf>
        <fill>
          <patternFill patternType="none">
            <bgColor indexed="65"/>
          </patternFill>
        </fill>
      </dxf>
    </rfmt>
    <rfmt sheetId="1" sqref="N101" start="0" length="0">
      <dxf>
        <fill>
          <patternFill patternType="none">
            <bgColor indexed="65"/>
          </patternFill>
        </fill>
      </dxf>
    </rfmt>
    <rfmt sheetId="1" sqref="O101" start="0" length="0">
      <dxf>
        <fill>
          <patternFill patternType="none">
            <bgColor indexed="65"/>
          </patternFill>
        </fill>
      </dxf>
    </rfmt>
    <rfmt sheetId="1" sqref="P101" start="0" length="0">
      <dxf>
        <fill>
          <patternFill patternType="none">
            <bgColor indexed="65"/>
          </patternFill>
        </fill>
      </dxf>
    </rfmt>
    <rfmt sheetId="1" sqref="Q101" start="0" length="0">
      <dxf>
        <fill>
          <patternFill patternType="none">
            <bgColor indexed="65"/>
          </patternFill>
        </fill>
      </dxf>
    </rfmt>
    <rfmt sheetId="1" sqref="R101" start="0" length="0">
      <dxf>
        <fill>
          <patternFill patternType="none">
            <bgColor indexed="65"/>
          </patternFill>
        </fill>
      </dxf>
    </rfmt>
    <rfmt sheetId="1" sqref="S101" start="0" length="0">
      <dxf>
        <fill>
          <patternFill patternType="none">
            <bgColor indexed="65"/>
          </patternFill>
        </fill>
      </dxf>
    </rfmt>
    <rfmt sheetId="1" sqref="T101" start="0" length="0">
      <dxf>
        <fill>
          <patternFill patternType="none">
            <bgColor indexed="65"/>
          </patternFill>
        </fill>
      </dxf>
    </rfmt>
    <rfmt sheetId="1" sqref="U101" start="0" length="0">
      <dxf>
        <fill>
          <patternFill patternType="none">
            <bgColor indexed="65"/>
          </patternFill>
        </fill>
      </dxf>
    </rfmt>
    <rfmt sheetId="1" sqref="V101" start="0" length="0">
      <dxf>
        <fill>
          <patternFill patternType="none">
            <bgColor indexed="65"/>
          </patternFill>
        </fill>
      </dxf>
    </rfmt>
    <rfmt sheetId="1" sqref="W101" start="0" length="0">
      <dxf>
        <fill>
          <patternFill patternType="none">
            <bgColor indexed="65"/>
          </patternFill>
        </fill>
      </dxf>
    </rfmt>
    <rfmt sheetId="1" sqref="X101" start="0" length="0">
      <dxf>
        <fill>
          <patternFill patternType="none">
            <bgColor indexed="65"/>
          </patternFill>
        </fill>
      </dxf>
    </rfmt>
    <rfmt sheetId="1" sqref="Y101" start="0" length="0">
      <dxf>
        <fill>
          <patternFill patternType="none">
            <bgColor indexed="65"/>
          </patternFill>
        </fill>
      </dxf>
    </rfmt>
    <rfmt sheetId="1" sqref="Z101" start="0" length="0">
      <dxf>
        <fill>
          <patternFill patternType="none">
            <bgColor indexed="65"/>
          </patternFill>
        </fill>
      </dxf>
    </rfmt>
    <rfmt sheetId="1" sqref="AA101" start="0" length="0">
      <dxf>
        <fill>
          <patternFill patternType="none">
            <bgColor indexed="65"/>
          </patternFill>
        </fill>
      </dxf>
    </rfmt>
    <rfmt sheetId="1" sqref="AB101" start="0" length="0">
      <dxf>
        <fill>
          <patternFill patternType="none">
            <bgColor indexed="65"/>
          </patternFill>
        </fill>
      </dxf>
    </rfmt>
    <rfmt sheetId="1" sqref="AC101" start="0" length="0">
      <dxf>
        <fill>
          <patternFill patternType="none">
            <bgColor indexed="65"/>
          </patternFill>
        </fill>
      </dxf>
    </rfmt>
    <rfmt sheetId="1" sqref="AD101" start="0" length="0">
      <dxf>
        <fill>
          <patternFill patternType="none">
            <bgColor indexed="65"/>
          </patternFill>
        </fill>
      </dxf>
    </rfmt>
    <rfmt sheetId="1" sqref="AE101" start="0" length="0">
      <dxf>
        <fill>
          <patternFill patternType="none">
            <bgColor indexed="65"/>
          </patternFill>
        </fill>
      </dxf>
    </rfmt>
    <rfmt sheetId="1" sqref="AF101" start="0" length="0">
      <dxf>
        <fill>
          <patternFill patternType="none">
            <bgColor indexed="65"/>
          </patternFill>
        </fill>
      </dxf>
    </rfmt>
    <rfmt sheetId="1" sqref="AG101" start="0" length="0">
      <dxf>
        <fill>
          <patternFill patternType="none">
            <bgColor indexed="65"/>
          </patternFill>
        </fill>
      </dxf>
    </rfmt>
    <rfmt sheetId="1" sqref="AH101" start="0" length="0">
      <dxf>
        <fill>
          <patternFill patternType="none">
            <bgColor indexed="65"/>
          </patternFill>
        </fill>
      </dxf>
    </rfmt>
    <rfmt sheetId="1" sqref="AI101" start="0" length="0">
      <dxf>
        <fill>
          <patternFill patternType="none">
            <bgColor indexed="65"/>
          </patternFill>
        </fill>
      </dxf>
    </rfmt>
    <rfmt sheetId="1" sqref="AJ101" start="0" length="0">
      <dxf>
        <fill>
          <patternFill patternType="none">
            <bgColor indexed="65"/>
          </patternFill>
        </fill>
      </dxf>
    </rfmt>
    <rfmt sheetId="1" sqref="AK101" start="0" length="0">
      <dxf>
        <fill>
          <patternFill patternType="none">
            <bgColor indexed="65"/>
          </patternFill>
        </fill>
      </dxf>
    </rfmt>
    <rfmt sheetId="1" sqref="AL101" start="0" length="0">
      <dxf>
        <fill>
          <patternFill patternType="none">
            <bgColor indexed="65"/>
          </patternFill>
        </fill>
      </dxf>
    </rfmt>
    <rfmt sheetId="1" sqref="AM101" start="0" length="0">
      <dxf>
        <fill>
          <patternFill patternType="none">
            <bgColor indexed="65"/>
          </patternFill>
        </fill>
      </dxf>
    </rfmt>
    <rfmt sheetId="1" sqref="AN101" start="0" length="0">
      <dxf>
        <fill>
          <patternFill patternType="none">
            <bgColor indexed="65"/>
          </patternFill>
        </fill>
      </dxf>
    </rfmt>
    <rfmt sheetId="1" sqref="AO101" start="0" length="0">
      <dxf>
        <fill>
          <patternFill patternType="none">
            <bgColor indexed="65"/>
          </patternFill>
        </fill>
      </dxf>
    </rfmt>
    <rfmt sheetId="1" sqref="AP101" start="0" length="0">
      <dxf>
        <fill>
          <patternFill patternType="none">
            <bgColor indexed="65"/>
          </patternFill>
        </fill>
      </dxf>
    </rfmt>
    <rfmt sheetId="1" sqref="AQ101" start="0" length="0">
      <dxf>
        <fill>
          <patternFill patternType="none">
            <bgColor indexed="65"/>
          </patternFill>
        </fill>
      </dxf>
    </rfmt>
    <rfmt sheetId="1" sqref="AR101" start="0" length="0">
      <dxf>
        <fill>
          <patternFill patternType="none">
            <bgColor indexed="65"/>
          </patternFill>
        </fill>
      </dxf>
    </rfmt>
    <rfmt sheetId="1" sqref="AS101" start="0" length="0">
      <dxf>
        <fill>
          <patternFill patternType="none">
            <bgColor indexed="65"/>
          </patternFill>
        </fill>
      </dxf>
    </rfmt>
    <rfmt sheetId="1" sqref="AT101" start="0" length="0">
      <dxf>
        <fill>
          <patternFill patternType="none">
            <bgColor indexed="65"/>
          </patternFill>
        </fill>
      </dxf>
    </rfmt>
    <rfmt sheetId="1" sqref="AU101" start="0" length="0">
      <dxf>
        <fill>
          <patternFill patternType="none">
            <bgColor indexed="65"/>
          </patternFill>
        </fill>
      </dxf>
    </rfmt>
    <rfmt sheetId="1" sqref="AV101" start="0" length="0">
      <dxf>
        <fill>
          <patternFill patternType="none">
            <bgColor indexed="65"/>
          </patternFill>
        </fill>
      </dxf>
    </rfmt>
    <rfmt sheetId="1" sqref="AW101" start="0" length="0">
      <dxf>
        <fill>
          <patternFill patternType="none">
            <bgColor indexed="65"/>
          </patternFill>
        </fill>
      </dxf>
    </rfmt>
    <rfmt sheetId="1" sqref="AX101" start="0" length="0">
      <dxf>
        <fill>
          <patternFill patternType="none">
            <bgColor indexed="65"/>
          </patternFill>
        </fill>
      </dxf>
    </rfmt>
    <rfmt sheetId="1" sqref="AY101" start="0" length="0">
      <dxf>
        <fill>
          <patternFill patternType="none">
            <bgColor indexed="65"/>
          </patternFill>
        </fill>
      </dxf>
    </rfmt>
    <rfmt sheetId="1" sqref="AZ101" start="0" length="0">
      <dxf>
        <fill>
          <patternFill patternType="none">
            <bgColor indexed="65"/>
          </patternFill>
        </fill>
      </dxf>
    </rfmt>
    <rfmt sheetId="1" sqref="BA101" start="0" length="0">
      <dxf>
        <fill>
          <patternFill patternType="none">
            <bgColor indexed="65"/>
          </patternFill>
        </fill>
      </dxf>
    </rfmt>
    <rfmt sheetId="1" sqref="BB101" start="0" length="0">
      <dxf>
        <fill>
          <patternFill patternType="none">
            <bgColor indexed="65"/>
          </patternFill>
        </fill>
      </dxf>
    </rfmt>
    <rfmt sheetId="1" sqref="BC101" start="0" length="0">
      <dxf>
        <fill>
          <patternFill patternType="none">
            <bgColor indexed="65"/>
          </patternFill>
        </fill>
      </dxf>
    </rfmt>
    <rfmt sheetId="1" sqref="BD101" start="0" length="0">
      <dxf>
        <fill>
          <patternFill patternType="none">
            <bgColor indexed="65"/>
          </patternFill>
        </fill>
      </dxf>
    </rfmt>
    <rfmt sheetId="1" sqref="BE101" start="0" length="0">
      <dxf>
        <fill>
          <patternFill patternType="none">
            <bgColor indexed="65"/>
          </patternFill>
        </fill>
      </dxf>
    </rfmt>
    <rfmt sheetId="1" sqref="BF101" start="0" length="0">
      <dxf>
        <fill>
          <patternFill patternType="none">
            <bgColor indexed="65"/>
          </patternFill>
        </fill>
      </dxf>
    </rfmt>
    <rfmt sheetId="1" sqref="BG101" start="0" length="0">
      <dxf>
        <fill>
          <patternFill patternType="none">
            <bgColor indexed="65"/>
          </patternFill>
        </fill>
      </dxf>
    </rfmt>
    <rfmt sheetId="1" sqref="BH101" start="0" length="0">
      <dxf>
        <fill>
          <patternFill patternType="none">
            <bgColor indexed="65"/>
          </patternFill>
        </fill>
      </dxf>
    </rfmt>
    <rfmt sheetId="1" sqref="BI101" start="0" length="0">
      <dxf>
        <fill>
          <patternFill patternType="none">
            <bgColor indexed="65"/>
          </patternFill>
        </fill>
      </dxf>
    </rfmt>
    <rfmt sheetId="1" sqref="BJ101" start="0" length="0">
      <dxf>
        <fill>
          <patternFill patternType="none">
            <bgColor indexed="65"/>
          </patternFill>
        </fill>
      </dxf>
    </rfmt>
    <rfmt sheetId="1" sqref="BK101" start="0" length="0">
      <dxf>
        <fill>
          <patternFill patternType="none">
            <bgColor indexed="65"/>
          </patternFill>
        </fill>
      </dxf>
    </rfmt>
    <rfmt sheetId="1" sqref="BL101" start="0" length="0">
      <dxf>
        <fill>
          <patternFill patternType="none">
            <bgColor indexed="65"/>
          </patternFill>
        </fill>
      </dxf>
    </rfmt>
    <rfmt sheetId="1" sqref="BM101" start="0" length="0">
      <dxf>
        <fill>
          <patternFill patternType="none">
            <bgColor indexed="65"/>
          </patternFill>
        </fill>
      </dxf>
    </rfmt>
    <rfmt sheetId="1" sqref="BN101" start="0" length="0">
      <dxf>
        <fill>
          <patternFill patternType="none">
            <bgColor indexed="65"/>
          </patternFill>
        </fill>
      </dxf>
    </rfmt>
    <rfmt sheetId="1" sqref="BO101" start="0" length="0">
      <dxf>
        <fill>
          <patternFill patternType="none">
            <bgColor indexed="65"/>
          </patternFill>
        </fill>
      </dxf>
    </rfmt>
    <rfmt sheetId="1" sqref="BP101" start="0" length="0">
      <dxf>
        <fill>
          <patternFill patternType="none">
            <bgColor indexed="65"/>
          </patternFill>
        </fill>
      </dxf>
    </rfmt>
    <rfmt sheetId="1" sqref="BQ101" start="0" length="0">
      <dxf>
        <fill>
          <patternFill patternType="none">
            <bgColor indexed="65"/>
          </patternFill>
        </fill>
      </dxf>
    </rfmt>
    <rfmt sheetId="1" sqref="BR101" start="0" length="0">
      <dxf>
        <fill>
          <patternFill patternType="none">
            <bgColor indexed="65"/>
          </patternFill>
        </fill>
      </dxf>
    </rfmt>
    <rfmt sheetId="1" sqref="BS101" start="0" length="0">
      <dxf>
        <fill>
          <patternFill patternType="none">
            <bgColor indexed="65"/>
          </patternFill>
        </fill>
      </dxf>
    </rfmt>
    <rfmt sheetId="1" sqref="BT101" start="0" length="0">
      <dxf>
        <fill>
          <patternFill patternType="none">
            <bgColor indexed="65"/>
          </patternFill>
        </fill>
      </dxf>
    </rfmt>
    <rfmt sheetId="1" sqref="BU101" start="0" length="0">
      <dxf>
        <fill>
          <patternFill patternType="none">
            <bgColor indexed="65"/>
          </patternFill>
        </fill>
      </dxf>
    </rfmt>
    <rfmt sheetId="1" sqref="BV101" start="0" length="0">
      <dxf>
        <fill>
          <patternFill patternType="none">
            <bgColor indexed="65"/>
          </patternFill>
        </fill>
      </dxf>
    </rfmt>
    <rfmt sheetId="1" sqref="BW101" start="0" length="0">
      <dxf>
        <fill>
          <patternFill patternType="none">
            <bgColor indexed="65"/>
          </patternFill>
        </fill>
      </dxf>
    </rfmt>
    <rfmt sheetId="1" sqref="BX101" start="0" length="0">
      <dxf>
        <fill>
          <patternFill patternType="none">
            <bgColor indexed="65"/>
          </patternFill>
        </fill>
      </dxf>
    </rfmt>
    <rfmt sheetId="1" sqref="BY101" start="0" length="0">
      <dxf>
        <fill>
          <patternFill patternType="none">
            <bgColor indexed="65"/>
          </patternFill>
        </fill>
      </dxf>
    </rfmt>
    <rfmt sheetId="1" sqref="BZ101" start="0" length="0">
      <dxf>
        <fill>
          <patternFill patternType="none">
            <bgColor indexed="65"/>
          </patternFill>
        </fill>
      </dxf>
    </rfmt>
    <rfmt sheetId="1" sqref="CA101" start="0" length="0">
      <dxf>
        <fill>
          <patternFill patternType="none">
            <bgColor indexed="65"/>
          </patternFill>
        </fill>
      </dxf>
    </rfmt>
    <rfmt sheetId="1" sqref="CB101" start="0" length="0">
      <dxf>
        <fill>
          <patternFill patternType="none">
            <bgColor indexed="65"/>
          </patternFill>
        </fill>
      </dxf>
    </rfmt>
    <rfmt sheetId="1" sqref="CC101" start="0" length="0">
      <dxf>
        <fill>
          <patternFill patternType="none">
            <bgColor indexed="65"/>
          </patternFill>
        </fill>
      </dxf>
    </rfmt>
    <rfmt sheetId="1" sqref="CD101" start="0" length="0">
      <dxf>
        <fill>
          <patternFill patternType="none">
            <bgColor indexed="65"/>
          </patternFill>
        </fill>
      </dxf>
    </rfmt>
    <rfmt sheetId="1" sqref="CE101" start="0" length="0">
      <dxf>
        <fill>
          <patternFill patternType="none">
            <bgColor indexed="65"/>
          </patternFill>
        </fill>
      </dxf>
    </rfmt>
    <rfmt sheetId="1" sqref="CF101" start="0" length="0">
      <dxf>
        <fill>
          <patternFill patternType="none">
            <bgColor indexed="65"/>
          </patternFill>
        </fill>
      </dxf>
    </rfmt>
    <rfmt sheetId="1" sqref="CG101" start="0" length="0">
      <dxf>
        <fill>
          <patternFill patternType="none">
            <bgColor indexed="65"/>
          </patternFill>
        </fill>
      </dxf>
    </rfmt>
    <rfmt sheetId="1" sqref="CH101" start="0" length="0">
      <dxf>
        <fill>
          <patternFill patternType="none">
            <bgColor indexed="65"/>
          </patternFill>
        </fill>
      </dxf>
    </rfmt>
    <rfmt sheetId="1" sqref="CI101" start="0" length="0">
      <dxf>
        <fill>
          <patternFill patternType="none">
            <bgColor indexed="65"/>
          </patternFill>
        </fill>
      </dxf>
    </rfmt>
    <rfmt sheetId="1" sqref="CJ101" start="0" length="0">
      <dxf>
        <fill>
          <patternFill patternType="none">
            <bgColor indexed="65"/>
          </patternFill>
        </fill>
      </dxf>
    </rfmt>
    <rfmt sheetId="1" sqref="CK101" start="0" length="0">
      <dxf>
        <fill>
          <patternFill patternType="none">
            <bgColor indexed="65"/>
          </patternFill>
        </fill>
      </dxf>
    </rfmt>
    <rfmt sheetId="1" sqref="CL101" start="0" length="0">
      <dxf>
        <fill>
          <patternFill patternType="none">
            <bgColor indexed="65"/>
          </patternFill>
        </fill>
      </dxf>
    </rfmt>
    <rfmt sheetId="1" sqref="CM101" start="0" length="0">
      <dxf>
        <fill>
          <patternFill patternType="none">
            <bgColor indexed="65"/>
          </patternFill>
        </fill>
      </dxf>
    </rfmt>
    <rfmt sheetId="1" sqref="CN101" start="0" length="0">
      <dxf>
        <fill>
          <patternFill patternType="none">
            <bgColor indexed="65"/>
          </patternFill>
        </fill>
      </dxf>
    </rfmt>
    <rfmt sheetId="1" sqref="CO101" start="0" length="0">
      <dxf>
        <fill>
          <patternFill patternType="none">
            <bgColor indexed="65"/>
          </patternFill>
        </fill>
      </dxf>
    </rfmt>
    <rfmt sheetId="1" sqref="CP101" start="0" length="0">
      <dxf>
        <fill>
          <patternFill patternType="none">
            <bgColor indexed="65"/>
          </patternFill>
        </fill>
      </dxf>
    </rfmt>
    <rfmt sheetId="1" sqref="CQ101" start="0" length="0">
      <dxf>
        <fill>
          <patternFill patternType="none">
            <bgColor indexed="65"/>
          </patternFill>
        </fill>
      </dxf>
    </rfmt>
  </rrc>
  <rrc rId="5864" sId="1" ref="A101:XFD101" action="deleteRow">
    <undo index="5" exp="ref" v="1" dr="H101" r="H92" sId="1"/>
    <undo index="5" exp="ref" v="1" dr="G101" r="G92" sId="1"/>
    <undo index="5" exp="ref" v="1" dr="D101" r="D92" sId="1"/>
    <undo index="5" exp="ref" v="1" dr="C101" r="C92" sId="1"/>
    <undo index="0" exp="area" ref3D="1" dr="$A$204:$XFD$207" dn="Z_CFD58EC5_F475_4F0C_8822_861C497EA100_.wvu.Rows" sId="1"/>
    <undo index="2" exp="area" ref3D="1" dr="$A$93:$XFD$104" dn="Z_CFB0A04F_563D_4D2B_BCD3_ACFCDC70E584_.wvu.Rows" sId="1"/>
    <rfmt sheetId="1" xfDxf="1" sqref="A101:XFD101" start="0" length="0">
      <dxf>
        <font>
          <i/>
          <sz val="11"/>
        </font>
        <fill>
          <patternFill patternType="solid">
            <bgColor rgb="FFFFFF00"/>
          </patternFill>
        </fill>
      </dxf>
    </rfmt>
    <rcc rId="0" sId="1" dxf="1">
      <nc r="A101" t="inlineStr">
        <is>
          <t>1060</t>
        </is>
      </nc>
      <ndxf>
        <font>
          <i val="0"/>
          <sz val="14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01" t="inlineStr">
        <is>
          <t>Надання загальної середньої освіти  за рахунок залишку коштів за освітньою субвенцією (крім залишку коштів, що мають цільове призначенн,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      </is>
      </nc>
      <ndxf>
        <font>
          <i val="0"/>
          <sz val="14"/>
          <name val="Times New Roman"/>
          <scheme val="none"/>
        </font>
        <fill>
          <patternFill patternType="none">
            <bgColor indexed="6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01" start="0" length="0">
      <dxf>
        <font>
          <i val="0"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1" start="0" length="0">
      <dxf>
        <font>
          <i val="0"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1" start="0" length="0">
      <dxf>
        <font>
          <i val="0"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1" start="0" length="0">
      <dxf>
        <font>
          <i val="0"/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1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1" start="0" length="0">
      <dxf>
        <font>
          <i val="0"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1" start="0" length="0">
      <dxf>
        <font>
          <i val="0"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1" start="0" length="0">
      <dxf>
        <font>
          <i val="0"/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1" start="0" length="0">
      <dxf>
        <fill>
          <patternFill patternType="none">
            <bgColor indexed="65"/>
          </patternFill>
        </fill>
      </dxf>
    </rfmt>
    <rfmt sheetId="1" sqref="L101" start="0" length="0">
      <dxf>
        <fill>
          <patternFill patternType="none">
            <bgColor indexed="65"/>
          </patternFill>
        </fill>
      </dxf>
    </rfmt>
    <rfmt sheetId="1" sqref="M101" start="0" length="0">
      <dxf>
        <fill>
          <patternFill patternType="none">
            <bgColor indexed="65"/>
          </patternFill>
        </fill>
      </dxf>
    </rfmt>
    <rfmt sheetId="1" sqref="N101" start="0" length="0">
      <dxf>
        <fill>
          <patternFill patternType="none">
            <bgColor indexed="65"/>
          </patternFill>
        </fill>
      </dxf>
    </rfmt>
    <rfmt sheetId="1" sqref="O101" start="0" length="0">
      <dxf>
        <fill>
          <patternFill patternType="none">
            <bgColor indexed="65"/>
          </patternFill>
        </fill>
      </dxf>
    </rfmt>
    <rfmt sheetId="1" sqref="P101" start="0" length="0">
      <dxf>
        <fill>
          <patternFill patternType="none">
            <bgColor indexed="65"/>
          </patternFill>
        </fill>
      </dxf>
    </rfmt>
    <rfmt sheetId="1" sqref="Q101" start="0" length="0">
      <dxf>
        <fill>
          <patternFill patternType="none">
            <bgColor indexed="65"/>
          </patternFill>
        </fill>
      </dxf>
    </rfmt>
    <rfmt sheetId="1" sqref="R101" start="0" length="0">
      <dxf>
        <fill>
          <patternFill patternType="none">
            <bgColor indexed="65"/>
          </patternFill>
        </fill>
      </dxf>
    </rfmt>
    <rfmt sheetId="1" sqref="S101" start="0" length="0">
      <dxf>
        <fill>
          <patternFill patternType="none">
            <bgColor indexed="65"/>
          </patternFill>
        </fill>
      </dxf>
    </rfmt>
    <rfmt sheetId="1" sqref="T101" start="0" length="0">
      <dxf>
        <fill>
          <patternFill patternType="none">
            <bgColor indexed="65"/>
          </patternFill>
        </fill>
      </dxf>
    </rfmt>
    <rfmt sheetId="1" sqref="U101" start="0" length="0">
      <dxf>
        <fill>
          <patternFill patternType="none">
            <bgColor indexed="65"/>
          </patternFill>
        </fill>
      </dxf>
    </rfmt>
    <rfmt sheetId="1" sqref="V101" start="0" length="0">
      <dxf>
        <fill>
          <patternFill patternType="none">
            <bgColor indexed="65"/>
          </patternFill>
        </fill>
      </dxf>
    </rfmt>
    <rfmt sheetId="1" sqref="W101" start="0" length="0">
      <dxf>
        <fill>
          <patternFill patternType="none">
            <bgColor indexed="65"/>
          </patternFill>
        </fill>
      </dxf>
    </rfmt>
    <rfmt sheetId="1" sqref="X101" start="0" length="0">
      <dxf>
        <fill>
          <patternFill patternType="none">
            <bgColor indexed="65"/>
          </patternFill>
        </fill>
      </dxf>
    </rfmt>
    <rfmt sheetId="1" sqref="Y101" start="0" length="0">
      <dxf>
        <fill>
          <patternFill patternType="none">
            <bgColor indexed="65"/>
          </patternFill>
        </fill>
      </dxf>
    </rfmt>
    <rfmt sheetId="1" sqref="Z101" start="0" length="0">
      <dxf>
        <fill>
          <patternFill patternType="none">
            <bgColor indexed="65"/>
          </patternFill>
        </fill>
      </dxf>
    </rfmt>
    <rfmt sheetId="1" sqref="AA101" start="0" length="0">
      <dxf>
        <fill>
          <patternFill patternType="none">
            <bgColor indexed="65"/>
          </patternFill>
        </fill>
      </dxf>
    </rfmt>
    <rfmt sheetId="1" sqref="AB101" start="0" length="0">
      <dxf>
        <fill>
          <patternFill patternType="none">
            <bgColor indexed="65"/>
          </patternFill>
        </fill>
      </dxf>
    </rfmt>
    <rfmt sheetId="1" sqref="AC101" start="0" length="0">
      <dxf>
        <fill>
          <patternFill patternType="none">
            <bgColor indexed="65"/>
          </patternFill>
        </fill>
      </dxf>
    </rfmt>
    <rfmt sheetId="1" sqref="AD101" start="0" length="0">
      <dxf>
        <fill>
          <patternFill patternType="none">
            <bgColor indexed="65"/>
          </patternFill>
        </fill>
      </dxf>
    </rfmt>
    <rfmt sheetId="1" sqref="AE101" start="0" length="0">
      <dxf>
        <fill>
          <patternFill patternType="none">
            <bgColor indexed="65"/>
          </patternFill>
        </fill>
      </dxf>
    </rfmt>
    <rfmt sheetId="1" sqref="AF101" start="0" length="0">
      <dxf>
        <fill>
          <patternFill patternType="none">
            <bgColor indexed="65"/>
          </patternFill>
        </fill>
      </dxf>
    </rfmt>
    <rfmt sheetId="1" sqref="AG101" start="0" length="0">
      <dxf>
        <fill>
          <patternFill patternType="none">
            <bgColor indexed="65"/>
          </patternFill>
        </fill>
      </dxf>
    </rfmt>
    <rfmt sheetId="1" sqref="AH101" start="0" length="0">
      <dxf>
        <fill>
          <patternFill patternType="none">
            <bgColor indexed="65"/>
          </patternFill>
        </fill>
      </dxf>
    </rfmt>
    <rfmt sheetId="1" sqref="AI101" start="0" length="0">
      <dxf>
        <fill>
          <patternFill patternType="none">
            <bgColor indexed="65"/>
          </patternFill>
        </fill>
      </dxf>
    </rfmt>
    <rfmt sheetId="1" sqref="AJ101" start="0" length="0">
      <dxf>
        <fill>
          <patternFill patternType="none">
            <bgColor indexed="65"/>
          </patternFill>
        </fill>
      </dxf>
    </rfmt>
    <rfmt sheetId="1" sqref="AK101" start="0" length="0">
      <dxf>
        <fill>
          <patternFill patternType="none">
            <bgColor indexed="65"/>
          </patternFill>
        </fill>
      </dxf>
    </rfmt>
    <rfmt sheetId="1" sqref="AL101" start="0" length="0">
      <dxf>
        <fill>
          <patternFill patternType="none">
            <bgColor indexed="65"/>
          </patternFill>
        </fill>
      </dxf>
    </rfmt>
    <rfmt sheetId="1" sqref="AM101" start="0" length="0">
      <dxf>
        <fill>
          <patternFill patternType="none">
            <bgColor indexed="65"/>
          </patternFill>
        </fill>
      </dxf>
    </rfmt>
    <rfmt sheetId="1" sqref="AN101" start="0" length="0">
      <dxf>
        <fill>
          <patternFill patternType="none">
            <bgColor indexed="65"/>
          </patternFill>
        </fill>
      </dxf>
    </rfmt>
    <rfmt sheetId="1" sqref="AO101" start="0" length="0">
      <dxf>
        <fill>
          <patternFill patternType="none">
            <bgColor indexed="65"/>
          </patternFill>
        </fill>
      </dxf>
    </rfmt>
    <rfmt sheetId="1" sqref="AP101" start="0" length="0">
      <dxf>
        <fill>
          <patternFill patternType="none">
            <bgColor indexed="65"/>
          </patternFill>
        </fill>
      </dxf>
    </rfmt>
    <rfmt sheetId="1" sqref="AQ101" start="0" length="0">
      <dxf>
        <fill>
          <patternFill patternType="none">
            <bgColor indexed="65"/>
          </patternFill>
        </fill>
      </dxf>
    </rfmt>
    <rfmt sheetId="1" sqref="AR101" start="0" length="0">
      <dxf>
        <fill>
          <patternFill patternType="none">
            <bgColor indexed="65"/>
          </patternFill>
        </fill>
      </dxf>
    </rfmt>
    <rfmt sheetId="1" sqref="AS101" start="0" length="0">
      <dxf>
        <fill>
          <patternFill patternType="none">
            <bgColor indexed="65"/>
          </patternFill>
        </fill>
      </dxf>
    </rfmt>
    <rfmt sheetId="1" sqref="AT101" start="0" length="0">
      <dxf>
        <fill>
          <patternFill patternType="none">
            <bgColor indexed="65"/>
          </patternFill>
        </fill>
      </dxf>
    </rfmt>
    <rfmt sheetId="1" sqref="AU101" start="0" length="0">
      <dxf>
        <fill>
          <patternFill patternType="none">
            <bgColor indexed="65"/>
          </patternFill>
        </fill>
      </dxf>
    </rfmt>
    <rfmt sheetId="1" sqref="AV101" start="0" length="0">
      <dxf>
        <fill>
          <patternFill patternType="none">
            <bgColor indexed="65"/>
          </patternFill>
        </fill>
      </dxf>
    </rfmt>
    <rfmt sheetId="1" sqref="AW101" start="0" length="0">
      <dxf>
        <fill>
          <patternFill patternType="none">
            <bgColor indexed="65"/>
          </patternFill>
        </fill>
      </dxf>
    </rfmt>
    <rfmt sheetId="1" sqref="AX101" start="0" length="0">
      <dxf>
        <fill>
          <patternFill patternType="none">
            <bgColor indexed="65"/>
          </patternFill>
        </fill>
      </dxf>
    </rfmt>
    <rfmt sheetId="1" sqref="AY101" start="0" length="0">
      <dxf>
        <fill>
          <patternFill patternType="none">
            <bgColor indexed="65"/>
          </patternFill>
        </fill>
      </dxf>
    </rfmt>
    <rfmt sheetId="1" sqref="AZ101" start="0" length="0">
      <dxf>
        <fill>
          <patternFill patternType="none">
            <bgColor indexed="65"/>
          </patternFill>
        </fill>
      </dxf>
    </rfmt>
    <rfmt sheetId="1" sqref="BA101" start="0" length="0">
      <dxf>
        <fill>
          <patternFill patternType="none">
            <bgColor indexed="65"/>
          </patternFill>
        </fill>
      </dxf>
    </rfmt>
    <rfmt sheetId="1" sqref="BB101" start="0" length="0">
      <dxf>
        <fill>
          <patternFill patternType="none">
            <bgColor indexed="65"/>
          </patternFill>
        </fill>
      </dxf>
    </rfmt>
    <rfmt sheetId="1" sqref="BC101" start="0" length="0">
      <dxf>
        <fill>
          <patternFill patternType="none">
            <bgColor indexed="65"/>
          </patternFill>
        </fill>
      </dxf>
    </rfmt>
    <rfmt sheetId="1" sqref="BD101" start="0" length="0">
      <dxf>
        <fill>
          <patternFill patternType="none">
            <bgColor indexed="65"/>
          </patternFill>
        </fill>
      </dxf>
    </rfmt>
    <rfmt sheetId="1" sqref="BE101" start="0" length="0">
      <dxf>
        <fill>
          <patternFill patternType="none">
            <bgColor indexed="65"/>
          </patternFill>
        </fill>
      </dxf>
    </rfmt>
    <rfmt sheetId="1" sqref="BF101" start="0" length="0">
      <dxf>
        <fill>
          <patternFill patternType="none">
            <bgColor indexed="65"/>
          </patternFill>
        </fill>
      </dxf>
    </rfmt>
    <rfmt sheetId="1" sqref="BG101" start="0" length="0">
      <dxf>
        <fill>
          <patternFill patternType="none">
            <bgColor indexed="65"/>
          </patternFill>
        </fill>
      </dxf>
    </rfmt>
    <rfmt sheetId="1" sqref="BH101" start="0" length="0">
      <dxf>
        <fill>
          <patternFill patternType="none">
            <bgColor indexed="65"/>
          </patternFill>
        </fill>
      </dxf>
    </rfmt>
    <rfmt sheetId="1" sqref="BI101" start="0" length="0">
      <dxf>
        <fill>
          <patternFill patternType="none">
            <bgColor indexed="65"/>
          </patternFill>
        </fill>
      </dxf>
    </rfmt>
    <rfmt sheetId="1" sqref="BJ101" start="0" length="0">
      <dxf>
        <fill>
          <patternFill patternType="none">
            <bgColor indexed="65"/>
          </patternFill>
        </fill>
      </dxf>
    </rfmt>
    <rfmt sheetId="1" sqref="BK101" start="0" length="0">
      <dxf>
        <fill>
          <patternFill patternType="none">
            <bgColor indexed="65"/>
          </patternFill>
        </fill>
      </dxf>
    </rfmt>
    <rfmt sheetId="1" sqref="BL101" start="0" length="0">
      <dxf>
        <fill>
          <patternFill patternType="none">
            <bgColor indexed="65"/>
          </patternFill>
        </fill>
      </dxf>
    </rfmt>
    <rfmt sheetId="1" sqref="BM101" start="0" length="0">
      <dxf>
        <fill>
          <patternFill patternType="none">
            <bgColor indexed="65"/>
          </patternFill>
        </fill>
      </dxf>
    </rfmt>
    <rfmt sheetId="1" sqref="BN101" start="0" length="0">
      <dxf>
        <fill>
          <patternFill patternType="none">
            <bgColor indexed="65"/>
          </patternFill>
        </fill>
      </dxf>
    </rfmt>
    <rfmt sheetId="1" sqref="BO101" start="0" length="0">
      <dxf>
        <fill>
          <patternFill patternType="none">
            <bgColor indexed="65"/>
          </patternFill>
        </fill>
      </dxf>
    </rfmt>
    <rfmt sheetId="1" sqref="BP101" start="0" length="0">
      <dxf>
        <fill>
          <patternFill patternType="none">
            <bgColor indexed="65"/>
          </patternFill>
        </fill>
      </dxf>
    </rfmt>
    <rfmt sheetId="1" sqref="BQ101" start="0" length="0">
      <dxf>
        <fill>
          <patternFill patternType="none">
            <bgColor indexed="65"/>
          </patternFill>
        </fill>
      </dxf>
    </rfmt>
    <rfmt sheetId="1" sqref="BR101" start="0" length="0">
      <dxf>
        <fill>
          <patternFill patternType="none">
            <bgColor indexed="65"/>
          </patternFill>
        </fill>
      </dxf>
    </rfmt>
    <rfmt sheetId="1" sqref="BS101" start="0" length="0">
      <dxf>
        <fill>
          <patternFill patternType="none">
            <bgColor indexed="65"/>
          </patternFill>
        </fill>
      </dxf>
    </rfmt>
    <rfmt sheetId="1" sqref="BT101" start="0" length="0">
      <dxf>
        <fill>
          <patternFill patternType="none">
            <bgColor indexed="65"/>
          </patternFill>
        </fill>
      </dxf>
    </rfmt>
    <rfmt sheetId="1" sqref="BU101" start="0" length="0">
      <dxf>
        <fill>
          <patternFill patternType="none">
            <bgColor indexed="65"/>
          </patternFill>
        </fill>
      </dxf>
    </rfmt>
    <rfmt sheetId="1" sqref="BV101" start="0" length="0">
      <dxf>
        <fill>
          <patternFill patternType="none">
            <bgColor indexed="65"/>
          </patternFill>
        </fill>
      </dxf>
    </rfmt>
    <rfmt sheetId="1" sqref="BW101" start="0" length="0">
      <dxf>
        <fill>
          <patternFill patternType="none">
            <bgColor indexed="65"/>
          </patternFill>
        </fill>
      </dxf>
    </rfmt>
    <rfmt sheetId="1" sqref="BX101" start="0" length="0">
      <dxf>
        <fill>
          <patternFill patternType="none">
            <bgColor indexed="65"/>
          </patternFill>
        </fill>
      </dxf>
    </rfmt>
    <rfmt sheetId="1" sqref="BY101" start="0" length="0">
      <dxf>
        <fill>
          <patternFill patternType="none">
            <bgColor indexed="65"/>
          </patternFill>
        </fill>
      </dxf>
    </rfmt>
    <rfmt sheetId="1" sqref="BZ101" start="0" length="0">
      <dxf>
        <fill>
          <patternFill patternType="none">
            <bgColor indexed="65"/>
          </patternFill>
        </fill>
      </dxf>
    </rfmt>
    <rfmt sheetId="1" sqref="CA101" start="0" length="0">
      <dxf>
        <fill>
          <patternFill patternType="none">
            <bgColor indexed="65"/>
          </patternFill>
        </fill>
      </dxf>
    </rfmt>
    <rfmt sheetId="1" sqref="CB101" start="0" length="0">
      <dxf>
        <fill>
          <patternFill patternType="none">
            <bgColor indexed="65"/>
          </patternFill>
        </fill>
      </dxf>
    </rfmt>
    <rfmt sheetId="1" sqref="CC101" start="0" length="0">
      <dxf>
        <fill>
          <patternFill patternType="none">
            <bgColor indexed="65"/>
          </patternFill>
        </fill>
      </dxf>
    </rfmt>
    <rfmt sheetId="1" sqref="CD101" start="0" length="0">
      <dxf>
        <fill>
          <patternFill patternType="none">
            <bgColor indexed="65"/>
          </patternFill>
        </fill>
      </dxf>
    </rfmt>
    <rfmt sheetId="1" sqref="CE101" start="0" length="0">
      <dxf>
        <fill>
          <patternFill patternType="none">
            <bgColor indexed="65"/>
          </patternFill>
        </fill>
      </dxf>
    </rfmt>
    <rfmt sheetId="1" sqref="CF101" start="0" length="0">
      <dxf>
        <fill>
          <patternFill patternType="none">
            <bgColor indexed="65"/>
          </patternFill>
        </fill>
      </dxf>
    </rfmt>
    <rfmt sheetId="1" sqref="CG101" start="0" length="0">
      <dxf>
        <fill>
          <patternFill patternType="none">
            <bgColor indexed="65"/>
          </patternFill>
        </fill>
      </dxf>
    </rfmt>
    <rfmt sheetId="1" sqref="CH101" start="0" length="0">
      <dxf>
        <fill>
          <patternFill patternType="none">
            <bgColor indexed="65"/>
          </patternFill>
        </fill>
      </dxf>
    </rfmt>
    <rfmt sheetId="1" sqref="CI101" start="0" length="0">
      <dxf>
        <fill>
          <patternFill patternType="none">
            <bgColor indexed="65"/>
          </patternFill>
        </fill>
      </dxf>
    </rfmt>
    <rfmt sheetId="1" sqref="CJ101" start="0" length="0">
      <dxf>
        <fill>
          <patternFill patternType="none">
            <bgColor indexed="65"/>
          </patternFill>
        </fill>
      </dxf>
    </rfmt>
    <rfmt sheetId="1" sqref="CK101" start="0" length="0">
      <dxf>
        <fill>
          <patternFill patternType="none">
            <bgColor indexed="65"/>
          </patternFill>
        </fill>
      </dxf>
    </rfmt>
    <rfmt sheetId="1" sqref="CL101" start="0" length="0">
      <dxf>
        <fill>
          <patternFill patternType="none">
            <bgColor indexed="65"/>
          </patternFill>
        </fill>
      </dxf>
    </rfmt>
    <rfmt sheetId="1" sqref="CM101" start="0" length="0">
      <dxf>
        <fill>
          <patternFill patternType="none">
            <bgColor indexed="65"/>
          </patternFill>
        </fill>
      </dxf>
    </rfmt>
    <rfmt sheetId="1" sqref="CN101" start="0" length="0">
      <dxf>
        <fill>
          <patternFill patternType="none">
            <bgColor indexed="65"/>
          </patternFill>
        </fill>
      </dxf>
    </rfmt>
    <rfmt sheetId="1" sqref="CO101" start="0" length="0">
      <dxf>
        <fill>
          <patternFill patternType="none">
            <bgColor indexed="65"/>
          </patternFill>
        </fill>
      </dxf>
    </rfmt>
    <rfmt sheetId="1" sqref="CP101" start="0" length="0">
      <dxf>
        <fill>
          <patternFill patternType="none">
            <bgColor indexed="65"/>
          </patternFill>
        </fill>
      </dxf>
    </rfmt>
    <rfmt sheetId="1" sqref="CQ101" start="0" length="0">
      <dxf>
        <fill>
          <patternFill patternType="none">
            <bgColor indexed="65"/>
          </patternFill>
        </fill>
      </dxf>
    </rfmt>
  </rrc>
  <rrc rId="5865" sId="1" ref="A101:XFD101" action="deleteRow">
    <undo index="0" exp="area" ref3D="1" dr="$A$203:$XFD$206" dn="Z_CFD58EC5_F475_4F0C_8822_861C497EA100_.wvu.Rows" sId="1"/>
    <undo index="2" exp="area" ref3D="1" dr="$A$93:$XFD$103" dn="Z_CFB0A04F_563D_4D2B_BCD3_ACFCDC70E584_.wvu.Rows" sId="1"/>
    <rfmt sheetId="1" xfDxf="1" sqref="A101:XFD101" start="0" length="0">
      <dxf>
        <font>
          <sz val="11"/>
        </font>
        <fill>
          <patternFill patternType="solid">
            <bgColor rgb="FFFFFF00"/>
          </patternFill>
        </fill>
      </dxf>
    </rfmt>
    <rcc rId="0" sId="1" dxf="1">
      <nc r="A101" t="inlineStr">
        <is>
          <t>1161</t>
        </is>
      </nc>
      <ndxf>
        <font>
          <sz val="14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01" t="inlineStr">
        <is>
          <t>Надання загальної середньої освіти закладами загальної середньої освіти</t>
        </is>
      </nc>
      <ndxf>
        <font>
          <sz val="14"/>
          <name val="Times New Roman"/>
          <scheme val="none"/>
        </font>
        <numFmt numFmtId="166" formatCode="0.0_)"/>
        <fill>
          <patternFill patternType="none">
            <bgColor indexed="6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fmt sheetId="1" sqref="C101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1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1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1" start="0" length="0">
      <dxf>
        <font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1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1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1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1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1" start="0" length="0">
      <dxf>
        <fill>
          <patternFill patternType="none">
            <bgColor indexed="65"/>
          </patternFill>
        </fill>
      </dxf>
    </rfmt>
    <rfmt sheetId="1" sqref="L101" start="0" length="0">
      <dxf>
        <fill>
          <patternFill patternType="none">
            <bgColor indexed="65"/>
          </patternFill>
        </fill>
      </dxf>
    </rfmt>
    <rfmt sheetId="1" sqref="M101" start="0" length="0">
      <dxf>
        <fill>
          <patternFill patternType="none">
            <bgColor indexed="65"/>
          </patternFill>
        </fill>
      </dxf>
    </rfmt>
    <rfmt sheetId="1" sqref="N101" start="0" length="0">
      <dxf>
        <fill>
          <patternFill patternType="none">
            <bgColor indexed="65"/>
          </patternFill>
        </fill>
      </dxf>
    </rfmt>
    <rfmt sheetId="1" sqref="O101" start="0" length="0">
      <dxf>
        <fill>
          <patternFill patternType="none">
            <bgColor indexed="65"/>
          </patternFill>
        </fill>
      </dxf>
    </rfmt>
    <rfmt sheetId="1" sqref="P101" start="0" length="0">
      <dxf>
        <fill>
          <patternFill patternType="none">
            <bgColor indexed="65"/>
          </patternFill>
        </fill>
      </dxf>
    </rfmt>
    <rfmt sheetId="1" sqref="Q101" start="0" length="0">
      <dxf>
        <fill>
          <patternFill patternType="none">
            <bgColor indexed="65"/>
          </patternFill>
        </fill>
      </dxf>
    </rfmt>
    <rfmt sheetId="1" sqref="R101" start="0" length="0">
      <dxf>
        <fill>
          <patternFill patternType="none">
            <bgColor indexed="65"/>
          </patternFill>
        </fill>
      </dxf>
    </rfmt>
    <rfmt sheetId="1" sqref="S101" start="0" length="0">
      <dxf>
        <fill>
          <patternFill patternType="none">
            <bgColor indexed="65"/>
          </patternFill>
        </fill>
      </dxf>
    </rfmt>
    <rfmt sheetId="1" sqref="T101" start="0" length="0">
      <dxf>
        <fill>
          <patternFill patternType="none">
            <bgColor indexed="65"/>
          </patternFill>
        </fill>
      </dxf>
    </rfmt>
    <rfmt sheetId="1" sqref="U101" start="0" length="0">
      <dxf>
        <fill>
          <patternFill patternType="none">
            <bgColor indexed="65"/>
          </patternFill>
        </fill>
      </dxf>
    </rfmt>
    <rfmt sheetId="1" sqref="V101" start="0" length="0">
      <dxf>
        <fill>
          <patternFill patternType="none">
            <bgColor indexed="65"/>
          </patternFill>
        </fill>
      </dxf>
    </rfmt>
    <rfmt sheetId="1" sqref="W101" start="0" length="0">
      <dxf>
        <fill>
          <patternFill patternType="none">
            <bgColor indexed="65"/>
          </patternFill>
        </fill>
      </dxf>
    </rfmt>
    <rfmt sheetId="1" sqref="X101" start="0" length="0">
      <dxf>
        <fill>
          <patternFill patternType="none">
            <bgColor indexed="65"/>
          </patternFill>
        </fill>
      </dxf>
    </rfmt>
    <rfmt sheetId="1" sqref="Y101" start="0" length="0">
      <dxf>
        <fill>
          <patternFill patternType="none">
            <bgColor indexed="65"/>
          </patternFill>
        </fill>
      </dxf>
    </rfmt>
    <rfmt sheetId="1" sqref="Z101" start="0" length="0">
      <dxf>
        <fill>
          <patternFill patternType="none">
            <bgColor indexed="65"/>
          </patternFill>
        </fill>
      </dxf>
    </rfmt>
    <rfmt sheetId="1" sqref="AA101" start="0" length="0">
      <dxf>
        <fill>
          <patternFill patternType="none">
            <bgColor indexed="65"/>
          </patternFill>
        </fill>
      </dxf>
    </rfmt>
    <rfmt sheetId="1" sqref="AB101" start="0" length="0">
      <dxf>
        <fill>
          <patternFill patternType="none">
            <bgColor indexed="65"/>
          </patternFill>
        </fill>
      </dxf>
    </rfmt>
    <rfmt sheetId="1" sqref="AC101" start="0" length="0">
      <dxf>
        <fill>
          <patternFill patternType="none">
            <bgColor indexed="65"/>
          </patternFill>
        </fill>
      </dxf>
    </rfmt>
    <rfmt sheetId="1" sqref="AD101" start="0" length="0">
      <dxf>
        <fill>
          <patternFill patternType="none">
            <bgColor indexed="65"/>
          </patternFill>
        </fill>
      </dxf>
    </rfmt>
    <rfmt sheetId="1" sqref="AE101" start="0" length="0">
      <dxf>
        <fill>
          <patternFill patternType="none">
            <bgColor indexed="65"/>
          </patternFill>
        </fill>
      </dxf>
    </rfmt>
    <rfmt sheetId="1" sqref="AF101" start="0" length="0">
      <dxf>
        <fill>
          <patternFill patternType="none">
            <bgColor indexed="65"/>
          </patternFill>
        </fill>
      </dxf>
    </rfmt>
    <rfmt sheetId="1" sqref="AG101" start="0" length="0">
      <dxf>
        <fill>
          <patternFill patternType="none">
            <bgColor indexed="65"/>
          </patternFill>
        </fill>
      </dxf>
    </rfmt>
    <rfmt sheetId="1" sqref="AH101" start="0" length="0">
      <dxf>
        <fill>
          <patternFill patternType="none">
            <bgColor indexed="65"/>
          </patternFill>
        </fill>
      </dxf>
    </rfmt>
    <rfmt sheetId="1" sqref="AI101" start="0" length="0">
      <dxf>
        <fill>
          <patternFill patternType="none">
            <bgColor indexed="65"/>
          </patternFill>
        </fill>
      </dxf>
    </rfmt>
    <rfmt sheetId="1" sqref="AJ101" start="0" length="0">
      <dxf>
        <fill>
          <patternFill patternType="none">
            <bgColor indexed="65"/>
          </patternFill>
        </fill>
      </dxf>
    </rfmt>
    <rfmt sheetId="1" sqref="AK101" start="0" length="0">
      <dxf>
        <fill>
          <patternFill patternType="none">
            <bgColor indexed="65"/>
          </patternFill>
        </fill>
      </dxf>
    </rfmt>
    <rfmt sheetId="1" sqref="AL101" start="0" length="0">
      <dxf>
        <fill>
          <patternFill patternType="none">
            <bgColor indexed="65"/>
          </patternFill>
        </fill>
      </dxf>
    </rfmt>
    <rfmt sheetId="1" sqref="AM101" start="0" length="0">
      <dxf>
        <fill>
          <patternFill patternType="none">
            <bgColor indexed="65"/>
          </patternFill>
        </fill>
      </dxf>
    </rfmt>
    <rfmt sheetId="1" sqref="AN101" start="0" length="0">
      <dxf>
        <fill>
          <patternFill patternType="none">
            <bgColor indexed="65"/>
          </patternFill>
        </fill>
      </dxf>
    </rfmt>
    <rfmt sheetId="1" sqref="AO101" start="0" length="0">
      <dxf>
        <fill>
          <patternFill patternType="none">
            <bgColor indexed="65"/>
          </patternFill>
        </fill>
      </dxf>
    </rfmt>
    <rfmt sheetId="1" sqref="AP101" start="0" length="0">
      <dxf>
        <fill>
          <patternFill patternType="none">
            <bgColor indexed="65"/>
          </patternFill>
        </fill>
      </dxf>
    </rfmt>
    <rfmt sheetId="1" sqref="AQ101" start="0" length="0">
      <dxf>
        <fill>
          <patternFill patternType="none">
            <bgColor indexed="65"/>
          </patternFill>
        </fill>
      </dxf>
    </rfmt>
    <rfmt sheetId="1" sqref="AR101" start="0" length="0">
      <dxf>
        <fill>
          <patternFill patternType="none">
            <bgColor indexed="65"/>
          </patternFill>
        </fill>
      </dxf>
    </rfmt>
    <rfmt sheetId="1" sqref="AS101" start="0" length="0">
      <dxf>
        <fill>
          <patternFill patternType="none">
            <bgColor indexed="65"/>
          </patternFill>
        </fill>
      </dxf>
    </rfmt>
    <rfmt sheetId="1" sqref="AT101" start="0" length="0">
      <dxf>
        <fill>
          <patternFill patternType="none">
            <bgColor indexed="65"/>
          </patternFill>
        </fill>
      </dxf>
    </rfmt>
    <rfmt sheetId="1" sqref="AU101" start="0" length="0">
      <dxf>
        <fill>
          <patternFill patternType="none">
            <bgColor indexed="65"/>
          </patternFill>
        </fill>
      </dxf>
    </rfmt>
    <rfmt sheetId="1" sqref="AV101" start="0" length="0">
      <dxf>
        <fill>
          <patternFill patternType="none">
            <bgColor indexed="65"/>
          </patternFill>
        </fill>
      </dxf>
    </rfmt>
    <rfmt sheetId="1" sqref="AW101" start="0" length="0">
      <dxf>
        <fill>
          <patternFill patternType="none">
            <bgColor indexed="65"/>
          </patternFill>
        </fill>
      </dxf>
    </rfmt>
    <rfmt sheetId="1" sqref="AX101" start="0" length="0">
      <dxf>
        <fill>
          <patternFill patternType="none">
            <bgColor indexed="65"/>
          </patternFill>
        </fill>
      </dxf>
    </rfmt>
    <rfmt sheetId="1" sqref="AY101" start="0" length="0">
      <dxf>
        <fill>
          <patternFill patternType="none">
            <bgColor indexed="65"/>
          </patternFill>
        </fill>
      </dxf>
    </rfmt>
    <rfmt sheetId="1" sqref="AZ101" start="0" length="0">
      <dxf>
        <fill>
          <patternFill patternType="none">
            <bgColor indexed="65"/>
          </patternFill>
        </fill>
      </dxf>
    </rfmt>
    <rfmt sheetId="1" sqref="BA101" start="0" length="0">
      <dxf>
        <fill>
          <patternFill patternType="none">
            <bgColor indexed="65"/>
          </patternFill>
        </fill>
      </dxf>
    </rfmt>
    <rfmt sheetId="1" sqref="BB101" start="0" length="0">
      <dxf>
        <fill>
          <patternFill patternType="none">
            <bgColor indexed="65"/>
          </patternFill>
        </fill>
      </dxf>
    </rfmt>
    <rfmt sheetId="1" sqref="BC101" start="0" length="0">
      <dxf>
        <fill>
          <patternFill patternType="none">
            <bgColor indexed="65"/>
          </patternFill>
        </fill>
      </dxf>
    </rfmt>
    <rfmt sheetId="1" sqref="BD101" start="0" length="0">
      <dxf>
        <fill>
          <patternFill patternType="none">
            <bgColor indexed="65"/>
          </patternFill>
        </fill>
      </dxf>
    </rfmt>
    <rfmt sheetId="1" sqref="BE101" start="0" length="0">
      <dxf>
        <fill>
          <patternFill patternType="none">
            <bgColor indexed="65"/>
          </patternFill>
        </fill>
      </dxf>
    </rfmt>
    <rfmt sheetId="1" sqref="BF101" start="0" length="0">
      <dxf>
        <fill>
          <patternFill patternType="none">
            <bgColor indexed="65"/>
          </patternFill>
        </fill>
      </dxf>
    </rfmt>
    <rfmt sheetId="1" sqref="BG101" start="0" length="0">
      <dxf>
        <fill>
          <patternFill patternType="none">
            <bgColor indexed="65"/>
          </patternFill>
        </fill>
      </dxf>
    </rfmt>
    <rfmt sheetId="1" sqref="BH101" start="0" length="0">
      <dxf>
        <fill>
          <patternFill patternType="none">
            <bgColor indexed="65"/>
          </patternFill>
        </fill>
      </dxf>
    </rfmt>
    <rfmt sheetId="1" sqref="BI101" start="0" length="0">
      <dxf>
        <fill>
          <patternFill patternType="none">
            <bgColor indexed="65"/>
          </patternFill>
        </fill>
      </dxf>
    </rfmt>
    <rfmt sheetId="1" sqref="BJ101" start="0" length="0">
      <dxf>
        <fill>
          <patternFill patternType="none">
            <bgColor indexed="65"/>
          </patternFill>
        </fill>
      </dxf>
    </rfmt>
    <rfmt sheetId="1" sqref="BK101" start="0" length="0">
      <dxf>
        <fill>
          <patternFill patternType="none">
            <bgColor indexed="65"/>
          </patternFill>
        </fill>
      </dxf>
    </rfmt>
    <rfmt sheetId="1" sqref="BL101" start="0" length="0">
      <dxf>
        <fill>
          <patternFill patternType="none">
            <bgColor indexed="65"/>
          </patternFill>
        </fill>
      </dxf>
    </rfmt>
    <rfmt sheetId="1" sqref="BM101" start="0" length="0">
      <dxf>
        <fill>
          <patternFill patternType="none">
            <bgColor indexed="65"/>
          </patternFill>
        </fill>
      </dxf>
    </rfmt>
    <rfmt sheetId="1" sqref="BN101" start="0" length="0">
      <dxf>
        <fill>
          <patternFill patternType="none">
            <bgColor indexed="65"/>
          </patternFill>
        </fill>
      </dxf>
    </rfmt>
    <rfmt sheetId="1" sqref="BO101" start="0" length="0">
      <dxf>
        <fill>
          <patternFill patternType="none">
            <bgColor indexed="65"/>
          </patternFill>
        </fill>
      </dxf>
    </rfmt>
    <rfmt sheetId="1" sqref="BP101" start="0" length="0">
      <dxf>
        <fill>
          <patternFill patternType="none">
            <bgColor indexed="65"/>
          </patternFill>
        </fill>
      </dxf>
    </rfmt>
    <rfmt sheetId="1" sqref="BQ101" start="0" length="0">
      <dxf>
        <fill>
          <patternFill patternType="none">
            <bgColor indexed="65"/>
          </patternFill>
        </fill>
      </dxf>
    </rfmt>
    <rfmt sheetId="1" sqref="BR101" start="0" length="0">
      <dxf>
        <fill>
          <patternFill patternType="none">
            <bgColor indexed="65"/>
          </patternFill>
        </fill>
      </dxf>
    </rfmt>
    <rfmt sheetId="1" sqref="BS101" start="0" length="0">
      <dxf>
        <fill>
          <patternFill patternType="none">
            <bgColor indexed="65"/>
          </patternFill>
        </fill>
      </dxf>
    </rfmt>
    <rfmt sheetId="1" sqref="BT101" start="0" length="0">
      <dxf>
        <fill>
          <patternFill patternType="none">
            <bgColor indexed="65"/>
          </patternFill>
        </fill>
      </dxf>
    </rfmt>
    <rfmt sheetId="1" sqref="BU101" start="0" length="0">
      <dxf>
        <fill>
          <patternFill patternType="none">
            <bgColor indexed="65"/>
          </patternFill>
        </fill>
      </dxf>
    </rfmt>
    <rfmt sheetId="1" sqref="BV101" start="0" length="0">
      <dxf>
        <fill>
          <patternFill patternType="none">
            <bgColor indexed="65"/>
          </patternFill>
        </fill>
      </dxf>
    </rfmt>
    <rfmt sheetId="1" sqref="BW101" start="0" length="0">
      <dxf>
        <fill>
          <patternFill patternType="none">
            <bgColor indexed="65"/>
          </patternFill>
        </fill>
      </dxf>
    </rfmt>
    <rfmt sheetId="1" sqref="BX101" start="0" length="0">
      <dxf>
        <fill>
          <patternFill patternType="none">
            <bgColor indexed="65"/>
          </patternFill>
        </fill>
      </dxf>
    </rfmt>
    <rfmt sheetId="1" sqref="BY101" start="0" length="0">
      <dxf>
        <fill>
          <patternFill patternType="none">
            <bgColor indexed="65"/>
          </patternFill>
        </fill>
      </dxf>
    </rfmt>
    <rfmt sheetId="1" sqref="BZ101" start="0" length="0">
      <dxf>
        <fill>
          <patternFill patternType="none">
            <bgColor indexed="65"/>
          </patternFill>
        </fill>
      </dxf>
    </rfmt>
    <rfmt sheetId="1" sqref="CA101" start="0" length="0">
      <dxf>
        <fill>
          <patternFill patternType="none">
            <bgColor indexed="65"/>
          </patternFill>
        </fill>
      </dxf>
    </rfmt>
    <rfmt sheetId="1" sqref="CB101" start="0" length="0">
      <dxf>
        <fill>
          <patternFill patternType="none">
            <bgColor indexed="65"/>
          </patternFill>
        </fill>
      </dxf>
    </rfmt>
    <rfmt sheetId="1" sqref="CC101" start="0" length="0">
      <dxf>
        <fill>
          <patternFill patternType="none">
            <bgColor indexed="65"/>
          </patternFill>
        </fill>
      </dxf>
    </rfmt>
    <rfmt sheetId="1" sqref="CD101" start="0" length="0">
      <dxf>
        <fill>
          <patternFill patternType="none">
            <bgColor indexed="65"/>
          </patternFill>
        </fill>
      </dxf>
    </rfmt>
    <rfmt sheetId="1" sqref="CE101" start="0" length="0">
      <dxf>
        <fill>
          <patternFill patternType="none">
            <bgColor indexed="65"/>
          </patternFill>
        </fill>
      </dxf>
    </rfmt>
    <rfmt sheetId="1" sqref="CF101" start="0" length="0">
      <dxf>
        <fill>
          <patternFill patternType="none">
            <bgColor indexed="65"/>
          </patternFill>
        </fill>
      </dxf>
    </rfmt>
    <rfmt sheetId="1" sqref="CG101" start="0" length="0">
      <dxf>
        <fill>
          <patternFill patternType="none">
            <bgColor indexed="65"/>
          </patternFill>
        </fill>
      </dxf>
    </rfmt>
    <rfmt sheetId="1" sqref="CH101" start="0" length="0">
      <dxf>
        <fill>
          <patternFill patternType="none">
            <bgColor indexed="65"/>
          </patternFill>
        </fill>
      </dxf>
    </rfmt>
    <rfmt sheetId="1" sqref="CI101" start="0" length="0">
      <dxf>
        <fill>
          <patternFill patternType="none">
            <bgColor indexed="65"/>
          </patternFill>
        </fill>
      </dxf>
    </rfmt>
    <rfmt sheetId="1" sqref="CJ101" start="0" length="0">
      <dxf>
        <fill>
          <patternFill patternType="none">
            <bgColor indexed="65"/>
          </patternFill>
        </fill>
      </dxf>
    </rfmt>
    <rfmt sheetId="1" sqref="CK101" start="0" length="0">
      <dxf>
        <fill>
          <patternFill patternType="none">
            <bgColor indexed="65"/>
          </patternFill>
        </fill>
      </dxf>
    </rfmt>
    <rfmt sheetId="1" sqref="CL101" start="0" length="0">
      <dxf>
        <fill>
          <patternFill patternType="none">
            <bgColor indexed="65"/>
          </patternFill>
        </fill>
      </dxf>
    </rfmt>
    <rfmt sheetId="1" sqref="CM101" start="0" length="0">
      <dxf>
        <fill>
          <patternFill patternType="none">
            <bgColor indexed="65"/>
          </patternFill>
        </fill>
      </dxf>
    </rfmt>
    <rfmt sheetId="1" sqref="CN101" start="0" length="0">
      <dxf>
        <fill>
          <patternFill patternType="none">
            <bgColor indexed="65"/>
          </patternFill>
        </fill>
      </dxf>
    </rfmt>
    <rfmt sheetId="1" sqref="CO101" start="0" length="0">
      <dxf>
        <fill>
          <patternFill patternType="none">
            <bgColor indexed="65"/>
          </patternFill>
        </fill>
      </dxf>
    </rfmt>
    <rfmt sheetId="1" sqref="CP101" start="0" length="0">
      <dxf>
        <fill>
          <patternFill patternType="none">
            <bgColor indexed="65"/>
          </patternFill>
        </fill>
      </dxf>
    </rfmt>
    <rfmt sheetId="1" sqref="CQ101" start="0" length="0">
      <dxf>
        <fill>
          <patternFill patternType="none">
            <bgColor indexed="65"/>
          </patternFill>
        </fill>
      </dxf>
    </rfmt>
  </rrc>
  <rrc rId="5866" sId="1" ref="A101:XFD101" action="deleteRow">
    <undo index="0" exp="area" ref3D="1" dr="$A$202:$XFD$205" dn="Z_CFD58EC5_F475_4F0C_8822_861C497EA100_.wvu.Rows" sId="1"/>
    <undo index="2" exp="area" ref3D="1" dr="$A$93:$XFD$102" dn="Z_CFB0A04F_563D_4D2B_BCD3_ACFCDC70E584_.wvu.Rows" sId="1"/>
    <rfmt sheetId="1" xfDxf="1" sqref="A101:XFD101" start="0" length="0">
      <dxf>
        <font>
          <sz val="11"/>
        </font>
        <fill>
          <patternFill patternType="solid">
            <bgColor rgb="FFFFFF00"/>
          </patternFill>
        </fill>
      </dxf>
    </rfmt>
    <rcc rId="0" sId="1" dxf="1">
      <nc r="A101" t="inlineStr">
        <is>
          <t>1162</t>
        </is>
      </nc>
      <ndxf>
        <font>
          <sz val="14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01" t="inlineStr">
        <is>
      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      </is>
      </nc>
      <ndxf>
        <font>
          <sz val="14"/>
          <name val="Times New Roman"/>
          <scheme val="none"/>
        </font>
        <numFmt numFmtId="166" formatCode="0.0_)"/>
        <fill>
          <patternFill patternType="none">
            <bgColor indexed="6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fmt sheetId="1" sqref="C101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1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1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1" start="0" length="0">
      <dxf>
        <font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1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1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1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1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1" start="0" length="0">
      <dxf>
        <fill>
          <patternFill patternType="none">
            <bgColor indexed="65"/>
          </patternFill>
        </fill>
      </dxf>
    </rfmt>
    <rfmt sheetId="1" sqref="L101" start="0" length="0">
      <dxf>
        <fill>
          <patternFill patternType="none">
            <bgColor indexed="65"/>
          </patternFill>
        </fill>
      </dxf>
    </rfmt>
    <rfmt sheetId="1" sqref="M101" start="0" length="0">
      <dxf>
        <fill>
          <patternFill patternType="none">
            <bgColor indexed="65"/>
          </patternFill>
        </fill>
      </dxf>
    </rfmt>
    <rfmt sheetId="1" sqref="N101" start="0" length="0">
      <dxf>
        <fill>
          <patternFill patternType="none">
            <bgColor indexed="65"/>
          </patternFill>
        </fill>
      </dxf>
    </rfmt>
    <rfmt sheetId="1" sqref="O101" start="0" length="0">
      <dxf>
        <fill>
          <patternFill patternType="none">
            <bgColor indexed="65"/>
          </patternFill>
        </fill>
      </dxf>
    </rfmt>
    <rfmt sheetId="1" sqref="P101" start="0" length="0">
      <dxf>
        <fill>
          <patternFill patternType="none">
            <bgColor indexed="65"/>
          </patternFill>
        </fill>
      </dxf>
    </rfmt>
    <rfmt sheetId="1" sqref="Q101" start="0" length="0">
      <dxf>
        <fill>
          <patternFill patternType="none">
            <bgColor indexed="65"/>
          </patternFill>
        </fill>
      </dxf>
    </rfmt>
    <rfmt sheetId="1" sqref="R101" start="0" length="0">
      <dxf>
        <fill>
          <patternFill patternType="none">
            <bgColor indexed="65"/>
          </patternFill>
        </fill>
      </dxf>
    </rfmt>
    <rfmt sheetId="1" sqref="S101" start="0" length="0">
      <dxf>
        <fill>
          <patternFill patternType="none">
            <bgColor indexed="65"/>
          </patternFill>
        </fill>
      </dxf>
    </rfmt>
    <rfmt sheetId="1" sqref="T101" start="0" length="0">
      <dxf>
        <fill>
          <patternFill patternType="none">
            <bgColor indexed="65"/>
          </patternFill>
        </fill>
      </dxf>
    </rfmt>
    <rfmt sheetId="1" sqref="U101" start="0" length="0">
      <dxf>
        <fill>
          <patternFill patternType="none">
            <bgColor indexed="65"/>
          </patternFill>
        </fill>
      </dxf>
    </rfmt>
    <rfmt sheetId="1" sqref="V101" start="0" length="0">
      <dxf>
        <fill>
          <patternFill patternType="none">
            <bgColor indexed="65"/>
          </patternFill>
        </fill>
      </dxf>
    </rfmt>
    <rfmt sheetId="1" sqref="W101" start="0" length="0">
      <dxf>
        <fill>
          <patternFill patternType="none">
            <bgColor indexed="65"/>
          </patternFill>
        </fill>
      </dxf>
    </rfmt>
    <rfmt sheetId="1" sqref="X101" start="0" length="0">
      <dxf>
        <fill>
          <patternFill patternType="none">
            <bgColor indexed="65"/>
          </patternFill>
        </fill>
      </dxf>
    </rfmt>
    <rfmt sheetId="1" sqref="Y101" start="0" length="0">
      <dxf>
        <fill>
          <patternFill patternType="none">
            <bgColor indexed="65"/>
          </patternFill>
        </fill>
      </dxf>
    </rfmt>
    <rfmt sheetId="1" sqref="Z101" start="0" length="0">
      <dxf>
        <fill>
          <patternFill patternType="none">
            <bgColor indexed="65"/>
          </patternFill>
        </fill>
      </dxf>
    </rfmt>
    <rfmt sheetId="1" sqref="AA101" start="0" length="0">
      <dxf>
        <fill>
          <patternFill patternType="none">
            <bgColor indexed="65"/>
          </patternFill>
        </fill>
      </dxf>
    </rfmt>
    <rfmt sheetId="1" sqref="AB101" start="0" length="0">
      <dxf>
        <fill>
          <patternFill patternType="none">
            <bgColor indexed="65"/>
          </patternFill>
        </fill>
      </dxf>
    </rfmt>
    <rfmt sheetId="1" sqref="AC101" start="0" length="0">
      <dxf>
        <fill>
          <patternFill patternType="none">
            <bgColor indexed="65"/>
          </patternFill>
        </fill>
      </dxf>
    </rfmt>
    <rfmt sheetId="1" sqref="AD101" start="0" length="0">
      <dxf>
        <fill>
          <patternFill patternType="none">
            <bgColor indexed="65"/>
          </patternFill>
        </fill>
      </dxf>
    </rfmt>
    <rfmt sheetId="1" sqref="AE101" start="0" length="0">
      <dxf>
        <fill>
          <patternFill patternType="none">
            <bgColor indexed="65"/>
          </patternFill>
        </fill>
      </dxf>
    </rfmt>
    <rfmt sheetId="1" sqref="AF101" start="0" length="0">
      <dxf>
        <fill>
          <patternFill patternType="none">
            <bgColor indexed="65"/>
          </patternFill>
        </fill>
      </dxf>
    </rfmt>
    <rfmt sheetId="1" sqref="AG101" start="0" length="0">
      <dxf>
        <fill>
          <patternFill patternType="none">
            <bgColor indexed="65"/>
          </patternFill>
        </fill>
      </dxf>
    </rfmt>
    <rfmt sheetId="1" sqref="AH101" start="0" length="0">
      <dxf>
        <fill>
          <patternFill patternType="none">
            <bgColor indexed="65"/>
          </patternFill>
        </fill>
      </dxf>
    </rfmt>
    <rfmt sheetId="1" sqref="AI101" start="0" length="0">
      <dxf>
        <fill>
          <patternFill patternType="none">
            <bgColor indexed="65"/>
          </patternFill>
        </fill>
      </dxf>
    </rfmt>
    <rfmt sheetId="1" sqref="AJ101" start="0" length="0">
      <dxf>
        <fill>
          <patternFill patternType="none">
            <bgColor indexed="65"/>
          </patternFill>
        </fill>
      </dxf>
    </rfmt>
    <rfmt sheetId="1" sqref="AK101" start="0" length="0">
      <dxf>
        <fill>
          <patternFill patternType="none">
            <bgColor indexed="65"/>
          </patternFill>
        </fill>
      </dxf>
    </rfmt>
    <rfmt sheetId="1" sqref="AL101" start="0" length="0">
      <dxf>
        <fill>
          <patternFill patternType="none">
            <bgColor indexed="65"/>
          </patternFill>
        </fill>
      </dxf>
    </rfmt>
    <rfmt sheetId="1" sqref="AM101" start="0" length="0">
      <dxf>
        <fill>
          <patternFill patternType="none">
            <bgColor indexed="65"/>
          </patternFill>
        </fill>
      </dxf>
    </rfmt>
    <rfmt sheetId="1" sqref="AN101" start="0" length="0">
      <dxf>
        <fill>
          <patternFill patternType="none">
            <bgColor indexed="65"/>
          </patternFill>
        </fill>
      </dxf>
    </rfmt>
    <rfmt sheetId="1" sqref="AO101" start="0" length="0">
      <dxf>
        <fill>
          <patternFill patternType="none">
            <bgColor indexed="65"/>
          </patternFill>
        </fill>
      </dxf>
    </rfmt>
    <rfmt sheetId="1" sqref="AP101" start="0" length="0">
      <dxf>
        <fill>
          <patternFill patternType="none">
            <bgColor indexed="65"/>
          </patternFill>
        </fill>
      </dxf>
    </rfmt>
    <rfmt sheetId="1" sqref="AQ101" start="0" length="0">
      <dxf>
        <fill>
          <patternFill patternType="none">
            <bgColor indexed="65"/>
          </patternFill>
        </fill>
      </dxf>
    </rfmt>
    <rfmt sheetId="1" sqref="AR101" start="0" length="0">
      <dxf>
        <fill>
          <patternFill patternType="none">
            <bgColor indexed="65"/>
          </patternFill>
        </fill>
      </dxf>
    </rfmt>
    <rfmt sheetId="1" sqref="AS101" start="0" length="0">
      <dxf>
        <fill>
          <patternFill patternType="none">
            <bgColor indexed="65"/>
          </patternFill>
        </fill>
      </dxf>
    </rfmt>
    <rfmt sheetId="1" sqref="AT101" start="0" length="0">
      <dxf>
        <fill>
          <patternFill patternType="none">
            <bgColor indexed="65"/>
          </patternFill>
        </fill>
      </dxf>
    </rfmt>
    <rfmt sheetId="1" sqref="AU101" start="0" length="0">
      <dxf>
        <fill>
          <patternFill patternType="none">
            <bgColor indexed="65"/>
          </patternFill>
        </fill>
      </dxf>
    </rfmt>
    <rfmt sheetId="1" sqref="AV101" start="0" length="0">
      <dxf>
        <fill>
          <patternFill patternType="none">
            <bgColor indexed="65"/>
          </patternFill>
        </fill>
      </dxf>
    </rfmt>
    <rfmt sheetId="1" sqref="AW101" start="0" length="0">
      <dxf>
        <fill>
          <patternFill patternType="none">
            <bgColor indexed="65"/>
          </patternFill>
        </fill>
      </dxf>
    </rfmt>
    <rfmt sheetId="1" sqref="AX101" start="0" length="0">
      <dxf>
        <fill>
          <patternFill patternType="none">
            <bgColor indexed="65"/>
          </patternFill>
        </fill>
      </dxf>
    </rfmt>
    <rfmt sheetId="1" sqref="AY101" start="0" length="0">
      <dxf>
        <fill>
          <patternFill patternType="none">
            <bgColor indexed="65"/>
          </patternFill>
        </fill>
      </dxf>
    </rfmt>
    <rfmt sheetId="1" sqref="AZ101" start="0" length="0">
      <dxf>
        <fill>
          <patternFill patternType="none">
            <bgColor indexed="65"/>
          </patternFill>
        </fill>
      </dxf>
    </rfmt>
    <rfmt sheetId="1" sqref="BA101" start="0" length="0">
      <dxf>
        <fill>
          <patternFill patternType="none">
            <bgColor indexed="65"/>
          </patternFill>
        </fill>
      </dxf>
    </rfmt>
    <rfmt sheetId="1" sqref="BB101" start="0" length="0">
      <dxf>
        <fill>
          <patternFill patternType="none">
            <bgColor indexed="65"/>
          </patternFill>
        </fill>
      </dxf>
    </rfmt>
    <rfmt sheetId="1" sqref="BC101" start="0" length="0">
      <dxf>
        <fill>
          <patternFill patternType="none">
            <bgColor indexed="65"/>
          </patternFill>
        </fill>
      </dxf>
    </rfmt>
    <rfmt sheetId="1" sqref="BD101" start="0" length="0">
      <dxf>
        <fill>
          <patternFill patternType="none">
            <bgColor indexed="65"/>
          </patternFill>
        </fill>
      </dxf>
    </rfmt>
    <rfmt sheetId="1" sqref="BE101" start="0" length="0">
      <dxf>
        <fill>
          <patternFill patternType="none">
            <bgColor indexed="65"/>
          </patternFill>
        </fill>
      </dxf>
    </rfmt>
    <rfmt sheetId="1" sqref="BF101" start="0" length="0">
      <dxf>
        <fill>
          <patternFill patternType="none">
            <bgColor indexed="65"/>
          </patternFill>
        </fill>
      </dxf>
    </rfmt>
    <rfmt sheetId="1" sqref="BG101" start="0" length="0">
      <dxf>
        <fill>
          <patternFill patternType="none">
            <bgColor indexed="65"/>
          </patternFill>
        </fill>
      </dxf>
    </rfmt>
    <rfmt sheetId="1" sqref="BH101" start="0" length="0">
      <dxf>
        <fill>
          <patternFill patternType="none">
            <bgColor indexed="65"/>
          </patternFill>
        </fill>
      </dxf>
    </rfmt>
    <rfmt sheetId="1" sqref="BI101" start="0" length="0">
      <dxf>
        <fill>
          <patternFill patternType="none">
            <bgColor indexed="65"/>
          </patternFill>
        </fill>
      </dxf>
    </rfmt>
    <rfmt sheetId="1" sqref="BJ101" start="0" length="0">
      <dxf>
        <fill>
          <patternFill patternType="none">
            <bgColor indexed="65"/>
          </patternFill>
        </fill>
      </dxf>
    </rfmt>
    <rfmt sheetId="1" sqref="BK101" start="0" length="0">
      <dxf>
        <fill>
          <patternFill patternType="none">
            <bgColor indexed="65"/>
          </patternFill>
        </fill>
      </dxf>
    </rfmt>
    <rfmt sheetId="1" sqref="BL101" start="0" length="0">
      <dxf>
        <fill>
          <patternFill patternType="none">
            <bgColor indexed="65"/>
          </patternFill>
        </fill>
      </dxf>
    </rfmt>
    <rfmt sheetId="1" sqref="BM101" start="0" length="0">
      <dxf>
        <fill>
          <patternFill patternType="none">
            <bgColor indexed="65"/>
          </patternFill>
        </fill>
      </dxf>
    </rfmt>
    <rfmt sheetId="1" sqref="BN101" start="0" length="0">
      <dxf>
        <fill>
          <patternFill patternType="none">
            <bgColor indexed="65"/>
          </patternFill>
        </fill>
      </dxf>
    </rfmt>
    <rfmt sheetId="1" sqref="BO101" start="0" length="0">
      <dxf>
        <fill>
          <patternFill patternType="none">
            <bgColor indexed="65"/>
          </patternFill>
        </fill>
      </dxf>
    </rfmt>
    <rfmt sheetId="1" sqref="BP101" start="0" length="0">
      <dxf>
        <fill>
          <patternFill patternType="none">
            <bgColor indexed="65"/>
          </patternFill>
        </fill>
      </dxf>
    </rfmt>
    <rfmt sheetId="1" sqref="BQ101" start="0" length="0">
      <dxf>
        <fill>
          <patternFill patternType="none">
            <bgColor indexed="65"/>
          </patternFill>
        </fill>
      </dxf>
    </rfmt>
    <rfmt sheetId="1" sqref="BR101" start="0" length="0">
      <dxf>
        <fill>
          <patternFill patternType="none">
            <bgColor indexed="65"/>
          </patternFill>
        </fill>
      </dxf>
    </rfmt>
    <rfmt sheetId="1" sqref="BS101" start="0" length="0">
      <dxf>
        <fill>
          <patternFill patternType="none">
            <bgColor indexed="65"/>
          </patternFill>
        </fill>
      </dxf>
    </rfmt>
    <rfmt sheetId="1" sqref="BT101" start="0" length="0">
      <dxf>
        <fill>
          <patternFill patternType="none">
            <bgColor indexed="65"/>
          </patternFill>
        </fill>
      </dxf>
    </rfmt>
    <rfmt sheetId="1" sqref="BU101" start="0" length="0">
      <dxf>
        <fill>
          <patternFill patternType="none">
            <bgColor indexed="65"/>
          </patternFill>
        </fill>
      </dxf>
    </rfmt>
    <rfmt sheetId="1" sqref="BV101" start="0" length="0">
      <dxf>
        <fill>
          <patternFill patternType="none">
            <bgColor indexed="65"/>
          </patternFill>
        </fill>
      </dxf>
    </rfmt>
    <rfmt sheetId="1" sqref="BW101" start="0" length="0">
      <dxf>
        <fill>
          <patternFill patternType="none">
            <bgColor indexed="65"/>
          </patternFill>
        </fill>
      </dxf>
    </rfmt>
    <rfmt sheetId="1" sqref="BX101" start="0" length="0">
      <dxf>
        <fill>
          <patternFill patternType="none">
            <bgColor indexed="65"/>
          </patternFill>
        </fill>
      </dxf>
    </rfmt>
    <rfmt sheetId="1" sqref="BY101" start="0" length="0">
      <dxf>
        <fill>
          <patternFill patternType="none">
            <bgColor indexed="65"/>
          </patternFill>
        </fill>
      </dxf>
    </rfmt>
    <rfmt sheetId="1" sqref="BZ101" start="0" length="0">
      <dxf>
        <fill>
          <patternFill patternType="none">
            <bgColor indexed="65"/>
          </patternFill>
        </fill>
      </dxf>
    </rfmt>
    <rfmt sheetId="1" sqref="CA101" start="0" length="0">
      <dxf>
        <fill>
          <patternFill patternType="none">
            <bgColor indexed="65"/>
          </patternFill>
        </fill>
      </dxf>
    </rfmt>
    <rfmt sheetId="1" sqref="CB101" start="0" length="0">
      <dxf>
        <fill>
          <patternFill patternType="none">
            <bgColor indexed="65"/>
          </patternFill>
        </fill>
      </dxf>
    </rfmt>
    <rfmt sheetId="1" sqref="CC101" start="0" length="0">
      <dxf>
        <fill>
          <patternFill patternType="none">
            <bgColor indexed="65"/>
          </patternFill>
        </fill>
      </dxf>
    </rfmt>
    <rfmt sheetId="1" sqref="CD101" start="0" length="0">
      <dxf>
        <fill>
          <patternFill patternType="none">
            <bgColor indexed="65"/>
          </patternFill>
        </fill>
      </dxf>
    </rfmt>
    <rfmt sheetId="1" sqref="CE101" start="0" length="0">
      <dxf>
        <fill>
          <patternFill patternType="none">
            <bgColor indexed="65"/>
          </patternFill>
        </fill>
      </dxf>
    </rfmt>
    <rfmt sheetId="1" sqref="CF101" start="0" length="0">
      <dxf>
        <fill>
          <patternFill patternType="none">
            <bgColor indexed="65"/>
          </patternFill>
        </fill>
      </dxf>
    </rfmt>
    <rfmt sheetId="1" sqref="CG101" start="0" length="0">
      <dxf>
        <fill>
          <patternFill patternType="none">
            <bgColor indexed="65"/>
          </patternFill>
        </fill>
      </dxf>
    </rfmt>
    <rfmt sheetId="1" sqref="CH101" start="0" length="0">
      <dxf>
        <fill>
          <patternFill patternType="none">
            <bgColor indexed="65"/>
          </patternFill>
        </fill>
      </dxf>
    </rfmt>
    <rfmt sheetId="1" sqref="CI101" start="0" length="0">
      <dxf>
        <fill>
          <patternFill patternType="none">
            <bgColor indexed="65"/>
          </patternFill>
        </fill>
      </dxf>
    </rfmt>
    <rfmt sheetId="1" sqref="CJ101" start="0" length="0">
      <dxf>
        <fill>
          <patternFill patternType="none">
            <bgColor indexed="65"/>
          </patternFill>
        </fill>
      </dxf>
    </rfmt>
    <rfmt sheetId="1" sqref="CK101" start="0" length="0">
      <dxf>
        <fill>
          <patternFill patternType="none">
            <bgColor indexed="65"/>
          </patternFill>
        </fill>
      </dxf>
    </rfmt>
    <rfmt sheetId="1" sqref="CL101" start="0" length="0">
      <dxf>
        <fill>
          <patternFill patternType="none">
            <bgColor indexed="65"/>
          </patternFill>
        </fill>
      </dxf>
    </rfmt>
    <rfmt sheetId="1" sqref="CM101" start="0" length="0">
      <dxf>
        <fill>
          <patternFill patternType="none">
            <bgColor indexed="65"/>
          </patternFill>
        </fill>
      </dxf>
    </rfmt>
    <rfmt sheetId="1" sqref="CN101" start="0" length="0">
      <dxf>
        <fill>
          <patternFill patternType="none">
            <bgColor indexed="65"/>
          </patternFill>
        </fill>
      </dxf>
    </rfmt>
    <rfmt sheetId="1" sqref="CO101" start="0" length="0">
      <dxf>
        <fill>
          <patternFill patternType="none">
            <bgColor indexed="65"/>
          </patternFill>
        </fill>
      </dxf>
    </rfmt>
    <rfmt sheetId="1" sqref="CP101" start="0" length="0">
      <dxf>
        <fill>
          <patternFill patternType="none">
            <bgColor indexed="65"/>
          </patternFill>
        </fill>
      </dxf>
    </rfmt>
    <rfmt sheetId="1" sqref="CQ101" start="0" length="0">
      <dxf>
        <fill>
          <patternFill patternType="none">
            <bgColor indexed="65"/>
          </patternFill>
        </fill>
      </dxf>
    </rfmt>
  </rrc>
  <rcc rId="5867" sId="1">
    <oc r="C92">
      <f>C93+C94+C98+#REF!+C101+C102+C103+C106+C108+C111+C114+C107</f>
    </oc>
    <nc r="C92">
      <f>C93+C94+C98+C101+C102+C103+C106+C108+C111+C114+C107</f>
    </nc>
  </rcc>
  <rcc rId="5868" sId="1">
    <oc r="D92">
      <f>D93+D94+D98+#REF!+D101+D102+D103+D106+D108+D111+D114+D107</f>
    </oc>
    <nc r="D92">
      <f>D93+D94+D98+D101+D102+D103+D106+D108+D111+D114+D107</f>
    </nc>
  </rcc>
  <rcc rId="5869" sId="1">
    <oc r="G92">
      <f>G93+G94+G98+#REF!+G101+G102+G103+G106+G108+G111+G114+G107</f>
    </oc>
    <nc r="G92">
      <f>G93+G94+G98+G101+G102+G103+G106+G108+G111+G114+G107</f>
    </nc>
  </rcc>
  <rcc rId="5870" sId="1">
    <oc r="H92">
      <f>H93+H94+H98+#REF!+H101+H102+H103+H106+H108+H111+H114+H107</f>
    </oc>
    <nc r="H92">
      <f>H93+H94+H98+H101+H102+H103+H106+H108+H111+H114+H107</f>
    </nc>
  </rcc>
  <rcv guid="{CFD58EC5-F475-4F0C-8822-861C497EA100}" action="delete"/>
  <rdn rId="0" localSheetId="1" customView="1" name="Z_CFD58EC5_F475_4F0C_8822_861C497EA100_.wvu.PrintArea" hidden="1" oldHidden="1">
    <formula>общее!$A$1:$J$261</formula>
    <oldFormula>общее!$A$1:$J$261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общее!$201:$204</formula>
    <oldFormula>общее!$201:$204</oldFormula>
  </rdn>
  <rdn rId="0" localSheetId="1" customView="1" name="Z_CFD58EC5_F475_4F0C_8822_861C497EA100_.wvu.FilterData" hidden="1" oldHidden="1">
    <formula>общее!$A$6:$J$261</formula>
    <oldFormula>общее!$A$6:$J$261</oldFormula>
  </rdn>
  <rcv guid="{CFD58EC5-F475-4F0C-8822-861C497EA100}" action="add"/>
</revisions>
</file>

<file path=xl/revisions/revisionLog13221.xml><?xml version="1.0" encoding="utf-8"?>
<revisions xmlns="http://schemas.openxmlformats.org/spreadsheetml/2006/main" xmlns:r="http://schemas.openxmlformats.org/officeDocument/2006/relationships">
  <rcc rId="2577" sId="1" numFmtId="4">
    <oc r="C43">
      <v>120641.26300000001</v>
    </oc>
    <nc r="C43">
      <v>202910.88500000001</v>
    </nc>
  </rcc>
  <rcc rId="2578" sId="1" numFmtId="4">
    <oc r="D43">
      <v>93710.808999999994</v>
    </oc>
    <nc r="D43">
      <v>183955.37599999999</v>
    </nc>
  </rcc>
  <rfmt sheetId="1" sqref="A43:XFD44">
    <dxf>
      <fill>
        <patternFill patternType="none">
          <bgColor auto="1"/>
        </patternFill>
      </fill>
    </dxf>
  </rfmt>
  <rcc rId="2579" sId="1" numFmtId="4">
    <oc r="C42">
      <v>41099.023000000001</v>
    </oc>
    <nc r="C42">
      <v>41099.021999999997</v>
    </nc>
  </rcc>
  <rfmt sheetId="1" sqref="A41:XFD41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2211.xml><?xml version="1.0" encoding="utf-8"?>
<revisions xmlns="http://schemas.openxmlformats.org/spreadsheetml/2006/main" xmlns:r="http://schemas.openxmlformats.org/officeDocument/2006/relationships">
  <rcc rId="2531" sId="1" numFmtId="4">
    <oc r="C34">
      <v>195.68700000000001</v>
    </oc>
    <nc r="C34">
      <v>221.56</v>
    </nc>
  </rcc>
  <rcc rId="2532" sId="1" numFmtId="4">
    <oc r="D34">
      <v>247.74199999999999</v>
    </oc>
    <nc r="D34">
      <v>789.13199999999995</v>
    </nc>
  </rcc>
  <rfmt sheetId="1" sqref="F34" start="0" length="0">
    <dxf>
      <fill>
        <patternFill patternType="none">
          <bgColor indexed="65"/>
        </patternFill>
      </fill>
    </dxf>
  </rfmt>
  <rcc rId="2533" sId="1">
    <oc r="F34">
      <f>D34/C34*100</f>
    </oc>
    <nc r="F34" t="inlineStr">
      <is>
        <t>в 3.6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22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общее!$A$2:$J$283</formula>
    <oldFormula>общее!$A$2:$J$283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общее!$A$6:$J$296</formula>
    <oldFormula>общее!$A$6:$J$296</oldFormula>
  </rdn>
  <rcv guid="{221AFC77-C97B-4D44-8163-7AA758A08BF9}" action="add"/>
</revisions>
</file>

<file path=xl/revisions/revisionLog13222.xml><?xml version="1.0" encoding="utf-8"?>
<revisions xmlns="http://schemas.openxmlformats.org/spreadsheetml/2006/main" xmlns:r="http://schemas.openxmlformats.org/officeDocument/2006/relationships">
  <rrc rId="5520" sId="1" ref="A253:XFD253" action="deleteRow">
    <undo index="4" exp="ref" v="1" dr="H253" r="H245" sId="1"/>
    <undo index="4" exp="ref" v="1" dr="G253" r="G245" sId="1"/>
    <rfmt sheetId="1" xfDxf="1" sqref="A253:XFD253" start="0" length="0">
      <dxf>
        <font>
          <sz val="11"/>
        </font>
        <fill>
          <patternFill patternType="solid">
            <bgColor rgb="FFFFFF00"/>
          </patternFill>
        </fill>
      </dxf>
    </rfmt>
    <rcc rId="0" sId="1" dxf="1">
      <nc r="A253" t="inlineStr">
        <is>
          <t>8300</t>
        </is>
      </nc>
      <ndxf>
        <font>
          <b/>
          <sz val="14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253" t="inlineStr">
        <is>
          <t xml:space="preserve">Охорона навколишнього природного середовища </t>
        </is>
      </nc>
      <ndxf>
        <font>
          <b/>
          <sz val="14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53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53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53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53" start="0" length="0">
      <dxf>
        <font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253">
        <f>SUM(G254)</f>
      </nc>
      <n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3">
        <f>SUM(H254)</f>
      </nc>
      <n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53">
        <f>SUM(H253-G253)</f>
      </nc>
      <n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3">
        <f>SUM(H253/G253*100)</f>
      </nc>
      <ndxf>
        <font>
          <b/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53" start="0" length="0">
      <dxf>
        <fill>
          <patternFill patternType="none">
            <bgColor indexed="65"/>
          </patternFill>
        </fill>
      </dxf>
    </rfmt>
    <rfmt sheetId="1" sqref="L253" start="0" length="0">
      <dxf>
        <fill>
          <patternFill patternType="none">
            <bgColor indexed="65"/>
          </patternFill>
        </fill>
      </dxf>
    </rfmt>
    <rfmt sheetId="1" sqref="M253" start="0" length="0">
      <dxf>
        <fill>
          <patternFill patternType="none">
            <bgColor indexed="65"/>
          </patternFill>
        </fill>
      </dxf>
    </rfmt>
    <rfmt sheetId="1" sqref="N253" start="0" length="0">
      <dxf>
        <fill>
          <patternFill patternType="none">
            <bgColor indexed="65"/>
          </patternFill>
        </fill>
      </dxf>
    </rfmt>
    <rfmt sheetId="1" sqref="O253" start="0" length="0">
      <dxf>
        <fill>
          <patternFill patternType="none">
            <bgColor indexed="65"/>
          </patternFill>
        </fill>
      </dxf>
    </rfmt>
    <rfmt sheetId="1" sqref="P253" start="0" length="0">
      <dxf>
        <fill>
          <patternFill patternType="none">
            <bgColor indexed="65"/>
          </patternFill>
        </fill>
      </dxf>
    </rfmt>
    <rfmt sheetId="1" sqref="Q253" start="0" length="0">
      <dxf>
        <fill>
          <patternFill patternType="none">
            <bgColor indexed="65"/>
          </patternFill>
        </fill>
      </dxf>
    </rfmt>
    <rfmt sheetId="1" sqref="R253" start="0" length="0">
      <dxf>
        <fill>
          <patternFill patternType="none">
            <bgColor indexed="65"/>
          </patternFill>
        </fill>
      </dxf>
    </rfmt>
    <rfmt sheetId="1" sqref="S253" start="0" length="0">
      <dxf>
        <fill>
          <patternFill patternType="none">
            <bgColor indexed="65"/>
          </patternFill>
        </fill>
      </dxf>
    </rfmt>
    <rfmt sheetId="1" sqref="T253" start="0" length="0">
      <dxf>
        <fill>
          <patternFill patternType="none">
            <bgColor indexed="65"/>
          </patternFill>
        </fill>
      </dxf>
    </rfmt>
    <rfmt sheetId="1" sqref="U253" start="0" length="0">
      <dxf>
        <fill>
          <patternFill patternType="none">
            <bgColor indexed="65"/>
          </patternFill>
        </fill>
      </dxf>
    </rfmt>
    <rfmt sheetId="1" sqref="V253" start="0" length="0">
      <dxf>
        <fill>
          <patternFill patternType="none">
            <bgColor indexed="65"/>
          </patternFill>
        </fill>
      </dxf>
    </rfmt>
    <rfmt sheetId="1" sqref="W253" start="0" length="0">
      <dxf>
        <fill>
          <patternFill patternType="none">
            <bgColor indexed="65"/>
          </patternFill>
        </fill>
      </dxf>
    </rfmt>
    <rfmt sheetId="1" sqref="X253" start="0" length="0">
      <dxf>
        <fill>
          <patternFill patternType="none">
            <bgColor indexed="65"/>
          </patternFill>
        </fill>
      </dxf>
    </rfmt>
    <rfmt sheetId="1" sqref="Y253" start="0" length="0">
      <dxf>
        <fill>
          <patternFill patternType="none">
            <bgColor indexed="65"/>
          </patternFill>
        </fill>
      </dxf>
    </rfmt>
    <rfmt sheetId="1" sqref="Z253" start="0" length="0">
      <dxf>
        <fill>
          <patternFill patternType="none">
            <bgColor indexed="65"/>
          </patternFill>
        </fill>
      </dxf>
    </rfmt>
    <rfmt sheetId="1" sqref="AA253" start="0" length="0">
      <dxf>
        <fill>
          <patternFill patternType="none">
            <bgColor indexed="65"/>
          </patternFill>
        </fill>
      </dxf>
    </rfmt>
    <rfmt sheetId="1" sqref="AB253" start="0" length="0">
      <dxf>
        <fill>
          <patternFill patternType="none">
            <bgColor indexed="65"/>
          </patternFill>
        </fill>
      </dxf>
    </rfmt>
    <rfmt sheetId="1" sqref="AC253" start="0" length="0">
      <dxf>
        <fill>
          <patternFill patternType="none">
            <bgColor indexed="65"/>
          </patternFill>
        </fill>
      </dxf>
    </rfmt>
    <rfmt sheetId="1" sqref="AD253" start="0" length="0">
      <dxf>
        <fill>
          <patternFill patternType="none">
            <bgColor indexed="65"/>
          </patternFill>
        </fill>
      </dxf>
    </rfmt>
    <rfmt sheetId="1" sqref="AE253" start="0" length="0">
      <dxf>
        <fill>
          <patternFill patternType="none">
            <bgColor indexed="65"/>
          </patternFill>
        </fill>
      </dxf>
    </rfmt>
    <rfmt sheetId="1" sqref="AF253" start="0" length="0">
      <dxf>
        <fill>
          <patternFill patternType="none">
            <bgColor indexed="65"/>
          </patternFill>
        </fill>
      </dxf>
    </rfmt>
    <rfmt sheetId="1" sqref="AG253" start="0" length="0">
      <dxf>
        <fill>
          <patternFill patternType="none">
            <bgColor indexed="65"/>
          </patternFill>
        </fill>
      </dxf>
    </rfmt>
    <rfmt sheetId="1" sqref="AH253" start="0" length="0">
      <dxf>
        <fill>
          <patternFill patternType="none">
            <bgColor indexed="65"/>
          </patternFill>
        </fill>
      </dxf>
    </rfmt>
    <rfmt sheetId="1" sqref="AI253" start="0" length="0">
      <dxf>
        <fill>
          <patternFill patternType="none">
            <bgColor indexed="65"/>
          </patternFill>
        </fill>
      </dxf>
    </rfmt>
    <rfmt sheetId="1" sqref="AJ253" start="0" length="0">
      <dxf>
        <fill>
          <patternFill patternType="none">
            <bgColor indexed="65"/>
          </patternFill>
        </fill>
      </dxf>
    </rfmt>
    <rfmt sheetId="1" sqref="AK253" start="0" length="0">
      <dxf>
        <fill>
          <patternFill patternType="none">
            <bgColor indexed="65"/>
          </patternFill>
        </fill>
      </dxf>
    </rfmt>
    <rfmt sheetId="1" sqref="AL253" start="0" length="0">
      <dxf>
        <fill>
          <patternFill patternType="none">
            <bgColor indexed="65"/>
          </patternFill>
        </fill>
      </dxf>
    </rfmt>
    <rfmt sheetId="1" sqref="AM253" start="0" length="0">
      <dxf>
        <fill>
          <patternFill patternType="none">
            <bgColor indexed="65"/>
          </patternFill>
        </fill>
      </dxf>
    </rfmt>
    <rfmt sheetId="1" sqref="AN253" start="0" length="0">
      <dxf>
        <fill>
          <patternFill patternType="none">
            <bgColor indexed="65"/>
          </patternFill>
        </fill>
      </dxf>
    </rfmt>
    <rfmt sheetId="1" sqref="AO253" start="0" length="0">
      <dxf>
        <fill>
          <patternFill patternType="none">
            <bgColor indexed="65"/>
          </patternFill>
        </fill>
      </dxf>
    </rfmt>
    <rfmt sheetId="1" sqref="AP253" start="0" length="0">
      <dxf>
        <fill>
          <patternFill patternType="none">
            <bgColor indexed="65"/>
          </patternFill>
        </fill>
      </dxf>
    </rfmt>
    <rfmt sheetId="1" sqref="AQ253" start="0" length="0">
      <dxf>
        <fill>
          <patternFill patternType="none">
            <bgColor indexed="65"/>
          </patternFill>
        </fill>
      </dxf>
    </rfmt>
    <rfmt sheetId="1" sqref="AR253" start="0" length="0">
      <dxf>
        <fill>
          <patternFill patternType="none">
            <bgColor indexed="65"/>
          </patternFill>
        </fill>
      </dxf>
    </rfmt>
    <rfmt sheetId="1" sqref="AS253" start="0" length="0">
      <dxf>
        <fill>
          <patternFill patternType="none">
            <bgColor indexed="65"/>
          </patternFill>
        </fill>
      </dxf>
    </rfmt>
    <rfmt sheetId="1" sqref="AT253" start="0" length="0">
      <dxf>
        <fill>
          <patternFill patternType="none">
            <bgColor indexed="65"/>
          </patternFill>
        </fill>
      </dxf>
    </rfmt>
    <rfmt sheetId="1" sqref="AU253" start="0" length="0">
      <dxf>
        <fill>
          <patternFill patternType="none">
            <bgColor indexed="65"/>
          </patternFill>
        </fill>
      </dxf>
    </rfmt>
    <rfmt sheetId="1" sqref="AV253" start="0" length="0">
      <dxf>
        <fill>
          <patternFill patternType="none">
            <bgColor indexed="65"/>
          </patternFill>
        </fill>
      </dxf>
    </rfmt>
    <rfmt sheetId="1" sqref="AW253" start="0" length="0">
      <dxf>
        <fill>
          <patternFill patternType="none">
            <bgColor indexed="65"/>
          </patternFill>
        </fill>
      </dxf>
    </rfmt>
    <rfmt sheetId="1" sqref="AX253" start="0" length="0">
      <dxf>
        <fill>
          <patternFill patternType="none">
            <bgColor indexed="65"/>
          </patternFill>
        </fill>
      </dxf>
    </rfmt>
    <rfmt sheetId="1" sqref="AY253" start="0" length="0">
      <dxf>
        <fill>
          <patternFill patternType="none">
            <bgColor indexed="65"/>
          </patternFill>
        </fill>
      </dxf>
    </rfmt>
    <rfmt sheetId="1" sqref="AZ253" start="0" length="0">
      <dxf>
        <fill>
          <patternFill patternType="none">
            <bgColor indexed="65"/>
          </patternFill>
        </fill>
      </dxf>
    </rfmt>
    <rfmt sheetId="1" sqref="BA253" start="0" length="0">
      <dxf>
        <fill>
          <patternFill patternType="none">
            <bgColor indexed="65"/>
          </patternFill>
        </fill>
      </dxf>
    </rfmt>
    <rfmt sheetId="1" sqref="BB253" start="0" length="0">
      <dxf>
        <fill>
          <patternFill patternType="none">
            <bgColor indexed="65"/>
          </patternFill>
        </fill>
      </dxf>
    </rfmt>
    <rfmt sheetId="1" sqref="BC253" start="0" length="0">
      <dxf>
        <fill>
          <patternFill patternType="none">
            <bgColor indexed="65"/>
          </patternFill>
        </fill>
      </dxf>
    </rfmt>
    <rfmt sheetId="1" sqref="BD253" start="0" length="0">
      <dxf>
        <fill>
          <patternFill patternType="none">
            <bgColor indexed="65"/>
          </patternFill>
        </fill>
      </dxf>
    </rfmt>
    <rfmt sheetId="1" sqref="BE253" start="0" length="0">
      <dxf>
        <fill>
          <patternFill patternType="none">
            <bgColor indexed="65"/>
          </patternFill>
        </fill>
      </dxf>
    </rfmt>
    <rfmt sheetId="1" sqref="BF253" start="0" length="0">
      <dxf>
        <fill>
          <patternFill patternType="none">
            <bgColor indexed="65"/>
          </patternFill>
        </fill>
      </dxf>
    </rfmt>
    <rfmt sheetId="1" sqref="BG253" start="0" length="0">
      <dxf>
        <fill>
          <patternFill patternType="none">
            <bgColor indexed="65"/>
          </patternFill>
        </fill>
      </dxf>
    </rfmt>
    <rfmt sheetId="1" sqref="BH253" start="0" length="0">
      <dxf>
        <fill>
          <patternFill patternType="none">
            <bgColor indexed="65"/>
          </patternFill>
        </fill>
      </dxf>
    </rfmt>
    <rfmt sheetId="1" sqref="BI253" start="0" length="0">
      <dxf>
        <fill>
          <patternFill patternType="none">
            <bgColor indexed="65"/>
          </patternFill>
        </fill>
      </dxf>
    </rfmt>
    <rfmt sheetId="1" sqref="BJ253" start="0" length="0">
      <dxf>
        <fill>
          <patternFill patternType="none">
            <bgColor indexed="65"/>
          </patternFill>
        </fill>
      </dxf>
    </rfmt>
    <rfmt sheetId="1" sqref="BK253" start="0" length="0">
      <dxf>
        <fill>
          <patternFill patternType="none">
            <bgColor indexed="65"/>
          </patternFill>
        </fill>
      </dxf>
    </rfmt>
    <rfmt sheetId="1" sqref="BL253" start="0" length="0">
      <dxf>
        <fill>
          <patternFill patternType="none">
            <bgColor indexed="65"/>
          </patternFill>
        </fill>
      </dxf>
    </rfmt>
    <rfmt sheetId="1" sqref="BM253" start="0" length="0">
      <dxf>
        <fill>
          <patternFill patternType="none">
            <bgColor indexed="65"/>
          </patternFill>
        </fill>
      </dxf>
    </rfmt>
    <rfmt sheetId="1" sqref="BN253" start="0" length="0">
      <dxf>
        <fill>
          <patternFill patternType="none">
            <bgColor indexed="65"/>
          </patternFill>
        </fill>
      </dxf>
    </rfmt>
    <rfmt sheetId="1" sqref="BO253" start="0" length="0">
      <dxf>
        <fill>
          <patternFill patternType="none">
            <bgColor indexed="65"/>
          </patternFill>
        </fill>
      </dxf>
    </rfmt>
    <rfmt sheetId="1" sqref="BP253" start="0" length="0">
      <dxf>
        <fill>
          <patternFill patternType="none">
            <bgColor indexed="65"/>
          </patternFill>
        </fill>
      </dxf>
    </rfmt>
    <rfmt sheetId="1" sqref="BQ253" start="0" length="0">
      <dxf>
        <fill>
          <patternFill patternType="none">
            <bgColor indexed="65"/>
          </patternFill>
        </fill>
      </dxf>
    </rfmt>
    <rfmt sheetId="1" sqref="BR253" start="0" length="0">
      <dxf>
        <fill>
          <patternFill patternType="none">
            <bgColor indexed="65"/>
          </patternFill>
        </fill>
      </dxf>
    </rfmt>
    <rfmt sheetId="1" sqref="BS253" start="0" length="0">
      <dxf>
        <fill>
          <patternFill patternType="none">
            <bgColor indexed="65"/>
          </patternFill>
        </fill>
      </dxf>
    </rfmt>
    <rfmt sheetId="1" sqref="BT253" start="0" length="0">
      <dxf>
        <fill>
          <patternFill patternType="none">
            <bgColor indexed="65"/>
          </patternFill>
        </fill>
      </dxf>
    </rfmt>
    <rfmt sheetId="1" sqref="BU253" start="0" length="0">
      <dxf>
        <fill>
          <patternFill patternType="none">
            <bgColor indexed="65"/>
          </patternFill>
        </fill>
      </dxf>
    </rfmt>
    <rfmt sheetId="1" sqref="BV253" start="0" length="0">
      <dxf>
        <fill>
          <patternFill patternType="none">
            <bgColor indexed="65"/>
          </patternFill>
        </fill>
      </dxf>
    </rfmt>
    <rfmt sheetId="1" sqref="BW253" start="0" length="0">
      <dxf>
        <fill>
          <patternFill patternType="none">
            <bgColor indexed="65"/>
          </patternFill>
        </fill>
      </dxf>
    </rfmt>
    <rfmt sheetId="1" sqref="BX253" start="0" length="0">
      <dxf>
        <fill>
          <patternFill patternType="none">
            <bgColor indexed="65"/>
          </patternFill>
        </fill>
      </dxf>
    </rfmt>
    <rfmt sheetId="1" sqref="BY253" start="0" length="0">
      <dxf>
        <fill>
          <patternFill patternType="none">
            <bgColor indexed="65"/>
          </patternFill>
        </fill>
      </dxf>
    </rfmt>
    <rfmt sheetId="1" sqref="BZ253" start="0" length="0">
      <dxf>
        <fill>
          <patternFill patternType="none">
            <bgColor indexed="65"/>
          </patternFill>
        </fill>
      </dxf>
    </rfmt>
    <rfmt sheetId="1" sqref="CA253" start="0" length="0">
      <dxf>
        <fill>
          <patternFill patternType="none">
            <bgColor indexed="65"/>
          </patternFill>
        </fill>
      </dxf>
    </rfmt>
    <rfmt sheetId="1" sqref="CB253" start="0" length="0">
      <dxf>
        <fill>
          <patternFill patternType="none">
            <bgColor indexed="65"/>
          </patternFill>
        </fill>
      </dxf>
    </rfmt>
    <rfmt sheetId="1" sqref="CC253" start="0" length="0">
      <dxf>
        <fill>
          <patternFill patternType="none">
            <bgColor indexed="65"/>
          </patternFill>
        </fill>
      </dxf>
    </rfmt>
    <rfmt sheetId="1" sqref="CD253" start="0" length="0">
      <dxf>
        <fill>
          <patternFill patternType="none">
            <bgColor indexed="65"/>
          </patternFill>
        </fill>
      </dxf>
    </rfmt>
    <rfmt sheetId="1" sqref="CE253" start="0" length="0">
      <dxf>
        <fill>
          <patternFill patternType="none">
            <bgColor indexed="65"/>
          </patternFill>
        </fill>
      </dxf>
    </rfmt>
    <rfmt sheetId="1" sqref="CF253" start="0" length="0">
      <dxf>
        <fill>
          <patternFill patternType="none">
            <bgColor indexed="65"/>
          </patternFill>
        </fill>
      </dxf>
    </rfmt>
    <rfmt sheetId="1" sqref="CG253" start="0" length="0">
      <dxf>
        <fill>
          <patternFill patternType="none">
            <bgColor indexed="65"/>
          </patternFill>
        </fill>
      </dxf>
    </rfmt>
    <rfmt sheetId="1" sqref="CH253" start="0" length="0">
      <dxf>
        <fill>
          <patternFill patternType="none">
            <bgColor indexed="65"/>
          </patternFill>
        </fill>
      </dxf>
    </rfmt>
    <rfmt sheetId="1" sqref="CI253" start="0" length="0">
      <dxf>
        <fill>
          <patternFill patternType="none">
            <bgColor indexed="65"/>
          </patternFill>
        </fill>
      </dxf>
    </rfmt>
    <rfmt sheetId="1" sqref="CJ253" start="0" length="0">
      <dxf>
        <fill>
          <patternFill patternType="none">
            <bgColor indexed="65"/>
          </patternFill>
        </fill>
      </dxf>
    </rfmt>
    <rfmt sheetId="1" sqref="CK253" start="0" length="0">
      <dxf>
        <fill>
          <patternFill patternType="none">
            <bgColor indexed="65"/>
          </patternFill>
        </fill>
      </dxf>
    </rfmt>
    <rfmt sheetId="1" sqref="CL253" start="0" length="0">
      <dxf>
        <fill>
          <patternFill patternType="none">
            <bgColor indexed="65"/>
          </patternFill>
        </fill>
      </dxf>
    </rfmt>
    <rfmt sheetId="1" sqref="CM253" start="0" length="0">
      <dxf>
        <fill>
          <patternFill patternType="none">
            <bgColor indexed="65"/>
          </patternFill>
        </fill>
      </dxf>
    </rfmt>
    <rfmt sheetId="1" sqref="CN253" start="0" length="0">
      <dxf>
        <fill>
          <patternFill patternType="none">
            <bgColor indexed="65"/>
          </patternFill>
        </fill>
      </dxf>
    </rfmt>
    <rfmt sheetId="1" sqref="CO253" start="0" length="0">
      <dxf>
        <fill>
          <patternFill patternType="none">
            <bgColor indexed="65"/>
          </patternFill>
        </fill>
      </dxf>
    </rfmt>
    <rfmt sheetId="1" sqref="CP253" start="0" length="0">
      <dxf>
        <fill>
          <patternFill patternType="none">
            <bgColor indexed="65"/>
          </patternFill>
        </fill>
      </dxf>
    </rfmt>
    <rfmt sheetId="1" sqref="CQ253" start="0" length="0">
      <dxf>
        <fill>
          <patternFill patternType="none">
            <bgColor indexed="65"/>
          </patternFill>
        </fill>
      </dxf>
    </rfmt>
  </rrc>
  <rrc rId="5521" sId="1" ref="A253:XFD253" action="deleteRow">
    <rfmt sheetId="1" xfDxf="1" sqref="A253:XFD253" start="0" length="0">
      <dxf>
        <font>
          <sz val="11"/>
        </font>
        <fill>
          <patternFill patternType="solid">
            <bgColor rgb="FFFFFF00"/>
          </patternFill>
        </fill>
      </dxf>
    </rfmt>
    <rcc rId="0" sId="1" dxf="1">
      <nc r="A253" t="inlineStr">
        <is>
          <t>8340</t>
        </is>
      </nc>
      <ndxf>
        <font>
          <sz val="14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253" t="inlineStr">
        <is>
          <t>Природоохоронні заходи за рахунок цільових фондів</t>
        </is>
      </nc>
      <ndxf>
        <font>
          <sz val="14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53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53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53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53" start="0" length="0">
      <dxf>
        <font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53">
        <v>49.9</v>
      </nc>
      <n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53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53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3" start="0" length="0">
      <dxf>
        <font>
          <b/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53" start="0" length="0">
      <dxf>
        <fill>
          <patternFill patternType="none">
            <bgColor indexed="65"/>
          </patternFill>
        </fill>
      </dxf>
    </rfmt>
    <rfmt sheetId="1" sqref="L253" start="0" length="0">
      <dxf>
        <fill>
          <patternFill patternType="none">
            <bgColor indexed="65"/>
          </patternFill>
        </fill>
      </dxf>
    </rfmt>
    <rfmt sheetId="1" sqref="M253" start="0" length="0">
      <dxf>
        <fill>
          <patternFill patternType="none">
            <bgColor indexed="65"/>
          </patternFill>
        </fill>
      </dxf>
    </rfmt>
    <rfmt sheetId="1" sqref="N253" start="0" length="0">
      <dxf>
        <fill>
          <patternFill patternType="none">
            <bgColor indexed="65"/>
          </patternFill>
        </fill>
      </dxf>
    </rfmt>
    <rfmt sheetId="1" sqref="O253" start="0" length="0">
      <dxf>
        <fill>
          <patternFill patternType="none">
            <bgColor indexed="65"/>
          </patternFill>
        </fill>
      </dxf>
    </rfmt>
    <rfmt sheetId="1" sqref="P253" start="0" length="0">
      <dxf>
        <fill>
          <patternFill patternType="none">
            <bgColor indexed="65"/>
          </patternFill>
        </fill>
      </dxf>
    </rfmt>
    <rfmt sheetId="1" sqref="Q253" start="0" length="0">
      <dxf>
        <fill>
          <patternFill patternType="none">
            <bgColor indexed="65"/>
          </patternFill>
        </fill>
      </dxf>
    </rfmt>
    <rfmt sheetId="1" sqref="R253" start="0" length="0">
      <dxf>
        <fill>
          <patternFill patternType="none">
            <bgColor indexed="65"/>
          </patternFill>
        </fill>
      </dxf>
    </rfmt>
    <rfmt sheetId="1" sqref="S253" start="0" length="0">
      <dxf>
        <fill>
          <patternFill patternType="none">
            <bgColor indexed="65"/>
          </patternFill>
        </fill>
      </dxf>
    </rfmt>
    <rfmt sheetId="1" sqref="T253" start="0" length="0">
      <dxf>
        <fill>
          <patternFill patternType="none">
            <bgColor indexed="65"/>
          </patternFill>
        </fill>
      </dxf>
    </rfmt>
    <rfmt sheetId="1" sqref="U253" start="0" length="0">
      <dxf>
        <fill>
          <patternFill patternType="none">
            <bgColor indexed="65"/>
          </patternFill>
        </fill>
      </dxf>
    </rfmt>
    <rfmt sheetId="1" sqref="V253" start="0" length="0">
      <dxf>
        <fill>
          <patternFill patternType="none">
            <bgColor indexed="65"/>
          </patternFill>
        </fill>
      </dxf>
    </rfmt>
    <rfmt sheetId="1" sqref="W253" start="0" length="0">
      <dxf>
        <fill>
          <patternFill patternType="none">
            <bgColor indexed="65"/>
          </patternFill>
        </fill>
      </dxf>
    </rfmt>
    <rfmt sheetId="1" sqref="X253" start="0" length="0">
      <dxf>
        <fill>
          <patternFill patternType="none">
            <bgColor indexed="65"/>
          </patternFill>
        </fill>
      </dxf>
    </rfmt>
    <rfmt sheetId="1" sqref="Y253" start="0" length="0">
      <dxf>
        <fill>
          <patternFill patternType="none">
            <bgColor indexed="65"/>
          </patternFill>
        </fill>
      </dxf>
    </rfmt>
    <rfmt sheetId="1" sqref="Z253" start="0" length="0">
      <dxf>
        <fill>
          <patternFill patternType="none">
            <bgColor indexed="65"/>
          </patternFill>
        </fill>
      </dxf>
    </rfmt>
    <rfmt sheetId="1" sqref="AA253" start="0" length="0">
      <dxf>
        <fill>
          <patternFill patternType="none">
            <bgColor indexed="65"/>
          </patternFill>
        </fill>
      </dxf>
    </rfmt>
    <rfmt sheetId="1" sqref="AB253" start="0" length="0">
      <dxf>
        <fill>
          <patternFill patternType="none">
            <bgColor indexed="65"/>
          </patternFill>
        </fill>
      </dxf>
    </rfmt>
    <rfmt sheetId="1" sqref="AC253" start="0" length="0">
      <dxf>
        <fill>
          <patternFill patternType="none">
            <bgColor indexed="65"/>
          </patternFill>
        </fill>
      </dxf>
    </rfmt>
    <rfmt sheetId="1" sqref="AD253" start="0" length="0">
      <dxf>
        <fill>
          <patternFill patternType="none">
            <bgColor indexed="65"/>
          </patternFill>
        </fill>
      </dxf>
    </rfmt>
    <rfmt sheetId="1" sqref="AE253" start="0" length="0">
      <dxf>
        <fill>
          <patternFill patternType="none">
            <bgColor indexed="65"/>
          </patternFill>
        </fill>
      </dxf>
    </rfmt>
    <rfmt sheetId="1" sqref="AF253" start="0" length="0">
      <dxf>
        <fill>
          <patternFill patternType="none">
            <bgColor indexed="65"/>
          </patternFill>
        </fill>
      </dxf>
    </rfmt>
    <rfmt sheetId="1" sqref="AG253" start="0" length="0">
      <dxf>
        <fill>
          <patternFill patternType="none">
            <bgColor indexed="65"/>
          </patternFill>
        </fill>
      </dxf>
    </rfmt>
    <rfmt sheetId="1" sqref="AH253" start="0" length="0">
      <dxf>
        <fill>
          <patternFill patternType="none">
            <bgColor indexed="65"/>
          </patternFill>
        </fill>
      </dxf>
    </rfmt>
    <rfmt sheetId="1" sqref="AI253" start="0" length="0">
      <dxf>
        <fill>
          <patternFill patternType="none">
            <bgColor indexed="65"/>
          </patternFill>
        </fill>
      </dxf>
    </rfmt>
    <rfmt sheetId="1" sqref="AJ253" start="0" length="0">
      <dxf>
        <fill>
          <patternFill patternType="none">
            <bgColor indexed="65"/>
          </patternFill>
        </fill>
      </dxf>
    </rfmt>
    <rfmt sheetId="1" sqref="AK253" start="0" length="0">
      <dxf>
        <fill>
          <patternFill patternType="none">
            <bgColor indexed="65"/>
          </patternFill>
        </fill>
      </dxf>
    </rfmt>
    <rfmt sheetId="1" sqref="AL253" start="0" length="0">
      <dxf>
        <fill>
          <patternFill patternType="none">
            <bgColor indexed="65"/>
          </patternFill>
        </fill>
      </dxf>
    </rfmt>
    <rfmt sheetId="1" sqref="AM253" start="0" length="0">
      <dxf>
        <fill>
          <patternFill patternType="none">
            <bgColor indexed="65"/>
          </patternFill>
        </fill>
      </dxf>
    </rfmt>
    <rfmt sheetId="1" sqref="AN253" start="0" length="0">
      <dxf>
        <fill>
          <patternFill patternType="none">
            <bgColor indexed="65"/>
          </patternFill>
        </fill>
      </dxf>
    </rfmt>
    <rfmt sheetId="1" sqref="AO253" start="0" length="0">
      <dxf>
        <fill>
          <patternFill patternType="none">
            <bgColor indexed="65"/>
          </patternFill>
        </fill>
      </dxf>
    </rfmt>
    <rfmt sheetId="1" sqref="AP253" start="0" length="0">
      <dxf>
        <fill>
          <patternFill patternType="none">
            <bgColor indexed="65"/>
          </patternFill>
        </fill>
      </dxf>
    </rfmt>
    <rfmt sheetId="1" sqref="AQ253" start="0" length="0">
      <dxf>
        <fill>
          <patternFill patternType="none">
            <bgColor indexed="65"/>
          </patternFill>
        </fill>
      </dxf>
    </rfmt>
    <rfmt sheetId="1" sqref="AR253" start="0" length="0">
      <dxf>
        <fill>
          <patternFill patternType="none">
            <bgColor indexed="65"/>
          </patternFill>
        </fill>
      </dxf>
    </rfmt>
    <rfmt sheetId="1" sqref="AS253" start="0" length="0">
      <dxf>
        <fill>
          <patternFill patternType="none">
            <bgColor indexed="65"/>
          </patternFill>
        </fill>
      </dxf>
    </rfmt>
    <rfmt sheetId="1" sqref="AT253" start="0" length="0">
      <dxf>
        <fill>
          <patternFill patternType="none">
            <bgColor indexed="65"/>
          </patternFill>
        </fill>
      </dxf>
    </rfmt>
    <rfmt sheetId="1" sqref="AU253" start="0" length="0">
      <dxf>
        <fill>
          <patternFill patternType="none">
            <bgColor indexed="65"/>
          </patternFill>
        </fill>
      </dxf>
    </rfmt>
    <rfmt sheetId="1" sqref="AV253" start="0" length="0">
      <dxf>
        <fill>
          <patternFill patternType="none">
            <bgColor indexed="65"/>
          </patternFill>
        </fill>
      </dxf>
    </rfmt>
    <rfmt sheetId="1" sqref="AW253" start="0" length="0">
      <dxf>
        <fill>
          <patternFill patternType="none">
            <bgColor indexed="65"/>
          </patternFill>
        </fill>
      </dxf>
    </rfmt>
    <rfmt sheetId="1" sqref="AX253" start="0" length="0">
      <dxf>
        <fill>
          <patternFill patternType="none">
            <bgColor indexed="65"/>
          </patternFill>
        </fill>
      </dxf>
    </rfmt>
    <rfmt sheetId="1" sqref="AY253" start="0" length="0">
      <dxf>
        <fill>
          <patternFill patternType="none">
            <bgColor indexed="65"/>
          </patternFill>
        </fill>
      </dxf>
    </rfmt>
    <rfmt sheetId="1" sqref="AZ253" start="0" length="0">
      <dxf>
        <fill>
          <patternFill patternType="none">
            <bgColor indexed="65"/>
          </patternFill>
        </fill>
      </dxf>
    </rfmt>
    <rfmt sheetId="1" sqref="BA253" start="0" length="0">
      <dxf>
        <fill>
          <patternFill patternType="none">
            <bgColor indexed="65"/>
          </patternFill>
        </fill>
      </dxf>
    </rfmt>
    <rfmt sheetId="1" sqref="BB253" start="0" length="0">
      <dxf>
        <fill>
          <patternFill patternType="none">
            <bgColor indexed="65"/>
          </patternFill>
        </fill>
      </dxf>
    </rfmt>
    <rfmt sheetId="1" sqref="BC253" start="0" length="0">
      <dxf>
        <fill>
          <patternFill patternType="none">
            <bgColor indexed="65"/>
          </patternFill>
        </fill>
      </dxf>
    </rfmt>
    <rfmt sheetId="1" sqref="BD253" start="0" length="0">
      <dxf>
        <fill>
          <patternFill patternType="none">
            <bgColor indexed="65"/>
          </patternFill>
        </fill>
      </dxf>
    </rfmt>
    <rfmt sheetId="1" sqref="BE253" start="0" length="0">
      <dxf>
        <fill>
          <patternFill patternType="none">
            <bgColor indexed="65"/>
          </patternFill>
        </fill>
      </dxf>
    </rfmt>
    <rfmt sheetId="1" sqref="BF253" start="0" length="0">
      <dxf>
        <fill>
          <patternFill patternType="none">
            <bgColor indexed="65"/>
          </patternFill>
        </fill>
      </dxf>
    </rfmt>
    <rfmt sheetId="1" sqref="BG253" start="0" length="0">
      <dxf>
        <fill>
          <patternFill patternType="none">
            <bgColor indexed="65"/>
          </patternFill>
        </fill>
      </dxf>
    </rfmt>
    <rfmt sheetId="1" sqref="BH253" start="0" length="0">
      <dxf>
        <fill>
          <patternFill patternType="none">
            <bgColor indexed="65"/>
          </patternFill>
        </fill>
      </dxf>
    </rfmt>
    <rfmt sheetId="1" sqref="BI253" start="0" length="0">
      <dxf>
        <fill>
          <patternFill patternType="none">
            <bgColor indexed="65"/>
          </patternFill>
        </fill>
      </dxf>
    </rfmt>
    <rfmt sheetId="1" sqref="BJ253" start="0" length="0">
      <dxf>
        <fill>
          <patternFill patternType="none">
            <bgColor indexed="65"/>
          </patternFill>
        </fill>
      </dxf>
    </rfmt>
    <rfmt sheetId="1" sqref="BK253" start="0" length="0">
      <dxf>
        <fill>
          <patternFill patternType="none">
            <bgColor indexed="65"/>
          </patternFill>
        </fill>
      </dxf>
    </rfmt>
    <rfmt sheetId="1" sqref="BL253" start="0" length="0">
      <dxf>
        <fill>
          <patternFill patternType="none">
            <bgColor indexed="65"/>
          </patternFill>
        </fill>
      </dxf>
    </rfmt>
    <rfmt sheetId="1" sqref="BM253" start="0" length="0">
      <dxf>
        <fill>
          <patternFill patternType="none">
            <bgColor indexed="65"/>
          </patternFill>
        </fill>
      </dxf>
    </rfmt>
    <rfmt sheetId="1" sqref="BN253" start="0" length="0">
      <dxf>
        <fill>
          <patternFill patternType="none">
            <bgColor indexed="65"/>
          </patternFill>
        </fill>
      </dxf>
    </rfmt>
    <rfmt sheetId="1" sqref="BO253" start="0" length="0">
      <dxf>
        <fill>
          <patternFill patternType="none">
            <bgColor indexed="65"/>
          </patternFill>
        </fill>
      </dxf>
    </rfmt>
    <rfmt sheetId="1" sqref="BP253" start="0" length="0">
      <dxf>
        <fill>
          <patternFill patternType="none">
            <bgColor indexed="65"/>
          </patternFill>
        </fill>
      </dxf>
    </rfmt>
    <rfmt sheetId="1" sqref="BQ253" start="0" length="0">
      <dxf>
        <fill>
          <patternFill patternType="none">
            <bgColor indexed="65"/>
          </patternFill>
        </fill>
      </dxf>
    </rfmt>
    <rfmt sheetId="1" sqref="BR253" start="0" length="0">
      <dxf>
        <fill>
          <patternFill patternType="none">
            <bgColor indexed="65"/>
          </patternFill>
        </fill>
      </dxf>
    </rfmt>
    <rfmt sheetId="1" sqref="BS253" start="0" length="0">
      <dxf>
        <fill>
          <patternFill patternType="none">
            <bgColor indexed="65"/>
          </patternFill>
        </fill>
      </dxf>
    </rfmt>
    <rfmt sheetId="1" sqref="BT253" start="0" length="0">
      <dxf>
        <fill>
          <patternFill patternType="none">
            <bgColor indexed="65"/>
          </patternFill>
        </fill>
      </dxf>
    </rfmt>
    <rfmt sheetId="1" sqref="BU253" start="0" length="0">
      <dxf>
        <fill>
          <patternFill patternType="none">
            <bgColor indexed="65"/>
          </patternFill>
        </fill>
      </dxf>
    </rfmt>
    <rfmt sheetId="1" sqref="BV253" start="0" length="0">
      <dxf>
        <fill>
          <patternFill patternType="none">
            <bgColor indexed="65"/>
          </patternFill>
        </fill>
      </dxf>
    </rfmt>
    <rfmt sheetId="1" sqref="BW253" start="0" length="0">
      <dxf>
        <fill>
          <patternFill patternType="none">
            <bgColor indexed="65"/>
          </patternFill>
        </fill>
      </dxf>
    </rfmt>
    <rfmt sheetId="1" sqref="BX253" start="0" length="0">
      <dxf>
        <fill>
          <patternFill patternType="none">
            <bgColor indexed="65"/>
          </patternFill>
        </fill>
      </dxf>
    </rfmt>
    <rfmt sheetId="1" sqref="BY253" start="0" length="0">
      <dxf>
        <fill>
          <patternFill patternType="none">
            <bgColor indexed="65"/>
          </patternFill>
        </fill>
      </dxf>
    </rfmt>
    <rfmt sheetId="1" sqref="BZ253" start="0" length="0">
      <dxf>
        <fill>
          <patternFill patternType="none">
            <bgColor indexed="65"/>
          </patternFill>
        </fill>
      </dxf>
    </rfmt>
    <rfmt sheetId="1" sqref="CA253" start="0" length="0">
      <dxf>
        <fill>
          <patternFill patternType="none">
            <bgColor indexed="65"/>
          </patternFill>
        </fill>
      </dxf>
    </rfmt>
    <rfmt sheetId="1" sqref="CB253" start="0" length="0">
      <dxf>
        <fill>
          <patternFill patternType="none">
            <bgColor indexed="65"/>
          </patternFill>
        </fill>
      </dxf>
    </rfmt>
    <rfmt sheetId="1" sqref="CC253" start="0" length="0">
      <dxf>
        <fill>
          <patternFill patternType="none">
            <bgColor indexed="65"/>
          </patternFill>
        </fill>
      </dxf>
    </rfmt>
    <rfmt sheetId="1" sqref="CD253" start="0" length="0">
      <dxf>
        <fill>
          <patternFill patternType="none">
            <bgColor indexed="65"/>
          </patternFill>
        </fill>
      </dxf>
    </rfmt>
    <rfmt sheetId="1" sqref="CE253" start="0" length="0">
      <dxf>
        <fill>
          <patternFill patternType="none">
            <bgColor indexed="65"/>
          </patternFill>
        </fill>
      </dxf>
    </rfmt>
    <rfmt sheetId="1" sqref="CF253" start="0" length="0">
      <dxf>
        <fill>
          <patternFill patternType="none">
            <bgColor indexed="65"/>
          </patternFill>
        </fill>
      </dxf>
    </rfmt>
    <rfmt sheetId="1" sqref="CG253" start="0" length="0">
      <dxf>
        <fill>
          <patternFill patternType="none">
            <bgColor indexed="65"/>
          </patternFill>
        </fill>
      </dxf>
    </rfmt>
    <rfmt sheetId="1" sqref="CH253" start="0" length="0">
      <dxf>
        <fill>
          <patternFill patternType="none">
            <bgColor indexed="65"/>
          </patternFill>
        </fill>
      </dxf>
    </rfmt>
    <rfmt sheetId="1" sqref="CI253" start="0" length="0">
      <dxf>
        <fill>
          <patternFill patternType="none">
            <bgColor indexed="65"/>
          </patternFill>
        </fill>
      </dxf>
    </rfmt>
    <rfmt sheetId="1" sqref="CJ253" start="0" length="0">
      <dxf>
        <fill>
          <patternFill patternType="none">
            <bgColor indexed="65"/>
          </patternFill>
        </fill>
      </dxf>
    </rfmt>
    <rfmt sheetId="1" sqref="CK253" start="0" length="0">
      <dxf>
        <fill>
          <patternFill patternType="none">
            <bgColor indexed="65"/>
          </patternFill>
        </fill>
      </dxf>
    </rfmt>
    <rfmt sheetId="1" sqref="CL253" start="0" length="0">
      <dxf>
        <fill>
          <patternFill patternType="none">
            <bgColor indexed="65"/>
          </patternFill>
        </fill>
      </dxf>
    </rfmt>
    <rfmt sheetId="1" sqref="CM253" start="0" length="0">
      <dxf>
        <fill>
          <patternFill patternType="none">
            <bgColor indexed="65"/>
          </patternFill>
        </fill>
      </dxf>
    </rfmt>
    <rfmt sheetId="1" sqref="CN253" start="0" length="0">
      <dxf>
        <fill>
          <patternFill patternType="none">
            <bgColor indexed="65"/>
          </patternFill>
        </fill>
      </dxf>
    </rfmt>
    <rfmt sheetId="1" sqref="CO253" start="0" length="0">
      <dxf>
        <fill>
          <patternFill patternType="none">
            <bgColor indexed="65"/>
          </patternFill>
        </fill>
      </dxf>
    </rfmt>
    <rfmt sheetId="1" sqref="CP253" start="0" length="0">
      <dxf>
        <fill>
          <patternFill patternType="none">
            <bgColor indexed="65"/>
          </patternFill>
        </fill>
      </dxf>
    </rfmt>
    <rfmt sheetId="1" sqref="CQ253" start="0" length="0">
      <dxf>
        <fill>
          <patternFill patternType="none">
            <bgColor indexed="65"/>
          </patternFill>
        </fill>
      </dxf>
    </rfmt>
  </rrc>
  <rcc rId="5522" sId="1">
    <oc r="C245">
      <f>SUM(C246)+C249+#REF!+#REF!</f>
    </oc>
    <nc r="C245">
      <f>SUM(C246)+C249</f>
    </nc>
  </rcc>
  <rcc rId="5523" sId="1">
    <oc r="D245">
      <f>SUM(D246)+D249+#REF!+#REF!</f>
    </oc>
    <nc r="D245">
      <f>SUM(D246)+D249</f>
    </nc>
  </rcc>
  <rcc rId="5524" sId="1">
    <oc r="G245">
      <f>SUM(G246)+G249+#REF!+#REF!</f>
    </oc>
    <nc r="G245">
      <f>SUM(G246)+G249</f>
    </nc>
  </rcc>
  <rcc rId="5525" sId="1">
    <oc r="H245">
      <f>SUM(H246)+H249+#REF!+#REF!</f>
    </oc>
    <nc r="H245">
      <f>SUM(H246)+H249</f>
    </nc>
  </rcc>
  <rcv guid="{CFD58EC5-F475-4F0C-8822-861C497EA100}" action="delete"/>
  <rdn rId="0" localSheetId="1" customView="1" name="Z_CFD58EC5_F475_4F0C_8822_861C497EA100_.wvu.PrintArea" hidden="1" oldHidden="1">
    <formula>общее!$A$1:$J$280</formula>
    <oldFormula>общее!$A$1:$J$280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общее!$216:$219,общее!$221:$226</formula>
    <oldFormula>общее!$216:$219,общее!$221:$226</oldFormula>
  </rdn>
  <rdn rId="0" localSheetId="1" customView="1" name="Z_CFD58EC5_F475_4F0C_8822_861C497EA100_.wvu.FilterData" hidden="1" oldHidden="1">
    <formula>общее!$A$6:$J$280</formula>
    <oldFormula>общее!$A$6:$J$280</oldFormula>
  </rdn>
  <rcv guid="{CFD58EC5-F475-4F0C-8822-861C497EA100}" action="add"/>
</revisions>
</file>

<file path=xl/revisions/revisionLog132221.xml><?xml version="1.0" encoding="utf-8"?>
<revisions xmlns="http://schemas.openxmlformats.org/spreadsheetml/2006/main" xmlns:r="http://schemas.openxmlformats.org/officeDocument/2006/relationships">
  <rcc rId="5352" sId="1">
    <oc r="F160">
      <f>SUM(D160/C160*100)</f>
    </oc>
    <nc r="F160"/>
  </rcc>
  <rfmt sheetId="1" sqref="F162:F163">
    <dxf>
      <fill>
        <patternFill patternType="none">
          <bgColor auto="1"/>
        </patternFill>
      </fill>
    </dxf>
  </rfmt>
  <rcc rId="5353" sId="1">
    <oc r="C162">
      <f>SUM(C163)</f>
    </oc>
    <nc r="C162"/>
  </rcc>
  <rcc rId="5354" sId="1">
    <oc r="D162">
      <f>SUM(D163)</f>
    </oc>
    <nc r="D162"/>
  </rcc>
  <rcc rId="5355" sId="1">
    <oc r="E162">
      <f>SUM(D162-C162)</f>
    </oc>
    <nc r="E162"/>
  </rcc>
  <rcc rId="5356" sId="1">
    <oc r="F162" t="inlineStr">
      <is>
        <t>в 3,5  р.б.</t>
      </is>
    </oc>
    <nc r="F162"/>
  </rcc>
  <rcc rId="5357" sId="1" numFmtId="4">
    <oc r="C163">
      <v>0</v>
    </oc>
    <nc r="C163"/>
  </rcc>
  <rcc rId="5358" sId="1" numFmtId="4">
    <oc r="D163">
      <v>0</v>
    </oc>
    <nc r="D163"/>
  </rcc>
  <rcc rId="5359" sId="1">
    <oc r="E163">
      <f>SUM(D163-C163)</f>
    </oc>
    <nc r="E163"/>
  </rcc>
  <rcc rId="5360" sId="1">
    <oc r="F163" t="inlineStr">
      <is>
        <t>в 3,5  р.б.</t>
      </is>
    </oc>
    <nc r="F163"/>
  </rcc>
  <rcc rId="5361" sId="1" numFmtId="4">
    <oc r="C164">
      <v>0</v>
    </oc>
    <nc r="C164"/>
  </rcc>
  <rcc rId="5362" sId="1" numFmtId="4">
    <oc r="D164">
      <v>0</v>
    </oc>
    <nc r="D164"/>
  </rcc>
  <rcc rId="5363" sId="1">
    <oc r="E164">
      <f>SUM(D164-C164)</f>
    </oc>
    <nc r="E164"/>
  </rcc>
  <rrc rId="5364" sId="1" ref="A162:XFD162" action="deleteRow">
    <undo index="21" exp="ref" v="1" dr="H162" r="H141" sId="1"/>
    <undo index="21" exp="ref" v="1" dr="G162" r="G141" sId="1"/>
    <undo index="21" exp="ref" v="1" dr="D162" r="D141" sId="1"/>
    <undo index="21" exp="ref" v="1" dr="C162" r="C141" sId="1"/>
    <undo index="2" exp="area" ref3D="1" dr="$A$231:$XFD$236" dn="Z_CFD58EC5_F475_4F0C_8822_861C497EA100_.wvu.Rows" sId="1"/>
    <undo index="1" exp="area" ref3D="1" dr="$A$226:$XFD$229" dn="Z_CFD58EC5_F475_4F0C_8822_861C497EA100_.wvu.Rows" sId="1"/>
    <rfmt sheetId="1" xfDxf="1" sqref="A162:XFD162" start="0" length="0">
      <dxf>
        <font>
          <sz val="11"/>
        </font>
      </dxf>
    </rfmt>
    <rcc rId="0" sId="1" dxf="1">
      <nc r="A162" t="inlineStr">
        <is>
          <t>3130</t>
        </is>
      </nc>
      <ndxf>
        <font>
          <sz val="14"/>
          <name val="Times New Roman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62" t="inlineStr">
        <is>
          <t>Реалізація державної політики у молодіжній сфері</t>
        </is>
      </nc>
      <ndxf>
        <font>
          <sz val="14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62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2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62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2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2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2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2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2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65" sId="1" ref="A162:XFD162" action="deleteRow">
    <undo index="2" exp="area" ref3D="1" dr="$A$230:$XFD$235" dn="Z_CFD58EC5_F475_4F0C_8822_861C497EA100_.wvu.Rows" sId="1"/>
    <undo index="1" exp="area" ref3D="1" dr="$A$225:$XFD$228" dn="Z_CFD58EC5_F475_4F0C_8822_861C497EA100_.wvu.Rows" sId="1"/>
    <rfmt sheetId="1" xfDxf="1" sqref="A162:XFD162" start="0" length="0">
      <dxf>
        <font>
          <sz val="11"/>
        </font>
      </dxf>
    </rfmt>
    <rcc rId="0" sId="1" dxf="1">
      <nc r="A162" t="inlineStr">
        <is>
          <t>3133</t>
        </is>
      </nc>
      <ndxf>
        <font>
          <sz val="14"/>
          <name val="Times New Roman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2" t="inlineStr">
        <is>
          <t xml:space="preserve"> Інші заходи та заклади молодіжної політики</t>
        </is>
      </nc>
      <ndxf>
        <font>
          <sz val="14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62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2" start="0" length="0">
      <dxf>
        <font>
          <sz val="14"/>
          <name val="Times New Roman"/>
          <scheme val="none"/>
        </font>
        <numFmt numFmtId="167" formatCode="#,##0.0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62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2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2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2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2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2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66" sId="1" ref="A162:XFD162" action="deleteRow">
    <undo index="25" exp="ref" v="1" dr="D162" r="D141" sId="1"/>
    <undo index="25" exp="ref" v="1" dr="C162" r="C141" sId="1"/>
    <undo index="2" exp="area" ref3D="1" dr="$A$229:$XFD$234" dn="Z_CFD58EC5_F475_4F0C_8822_861C497EA100_.wvu.Rows" sId="1"/>
    <undo index="1" exp="area" ref3D="1" dr="$A$224:$XFD$227" dn="Z_CFD58EC5_F475_4F0C_8822_861C497EA100_.wvu.Rows" sId="1"/>
    <rfmt sheetId="1" xfDxf="1" sqref="A162:XFD162" start="0" length="0">
      <dxf>
        <font>
          <sz val="11"/>
        </font>
      </dxf>
    </rfmt>
    <rcc rId="0" sId="1" dxf="1">
      <nc r="A162" t="inlineStr">
        <is>
          <t>3140</t>
        </is>
      </nc>
      <ndxf>
        <font>
          <sz val="14"/>
          <name val="Times New Roman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2" t="inlineStr">
        <is>
      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      </is>
      </nc>
      <ndxf>
        <font>
          <sz val="14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62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2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62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2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2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2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2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2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5367" sId="1" numFmtId="4">
    <oc r="G161">
      <v>0</v>
    </oc>
    <nc r="G161"/>
  </rcc>
  <rcc rId="5368" sId="1" numFmtId="4">
    <oc r="H161">
      <v>0</v>
    </oc>
    <nc r="H161"/>
  </rcc>
  <rcc rId="5369" sId="1">
    <oc r="I161">
      <f>SUM(H161-G161)</f>
    </oc>
    <nc r="I161"/>
  </rcc>
  <rcc rId="5370" sId="1">
    <oc r="J161" t="inlineStr">
      <is>
        <t>в 10,4  р.б.</t>
      </is>
    </oc>
    <nc r="J161"/>
  </rcc>
  <rfmt sheetId="1" sqref="G161:J161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общее!$A$1:$J$295</formula>
    <oldFormula>общее!$A$1:$J$295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общее!$223:$226,общее!$228:$233</formula>
    <oldFormula>общее!$223:$226,общее!$228:$233</oldFormula>
  </rdn>
  <rdn rId="0" localSheetId="1" customView="1" name="Z_CFD58EC5_F475_4F0C_8822_861C497EA100_.wvu.FilterData" hidden="1" oldHidden="1">
    <formula>общее!$A$6:$J$295</formula>
    <oldFormula>общее!$A$6:$J$295</oldFormula>
  </rdn>
  <rcv guid="{CFD58EC5-F475-4F0C-8822-861C497EA100}" action="add"/>
</revisions>
</file>

<file path=xl/revisions/revisionLog1322211.xml><?xml version="1.0" encoding="utf-8"?>
<revisions xmlns="http://schemas.openxmlformats.org/spreadsheetml/2006/main" xmlns:r="http://schemas.openxmlformats.org/officeDocument/2006/relationships">
  <rfmt sheetId="1" sqref="F219">
    <dxf>
      <fill>
        <patternFill patternType="none">
          <bgColor auto="1"/>
        </patternFill>
      </fill>
    </dxf>
  </rfmt>
  <rfmt sheetId="1" sqref="F220:F224">
    <dxf>
      <fill>
        <patternFill patternType="none">
          <bgColor auto="1"/>
        </patternFill>
      </fill>
    </dxf>
  </rfmt>
  <rcv guid="{3824CD03-2F75-4531-8348-997F8B6518CE}" action="delete"/>
  <rdn rId="0" localSheetId="1" customView="1" name="Z_3824CD03_2F75_4531_8348_997F8B6518CE_.wvu.FilterData" hidden="1" oldHidden="1">
    <formula>общее!$A$6:$J$304</formula>
    <oldFormula>общее!$A$6:$J$304</oldFormula>
  </rdn>
  <rcv guid="{3824CD03-2F75-4531-8348-997F8B6518CE}" action="add"/>
</revisions>
</file>

<file path=xl/revisions/revisionLog13222111.xml><?xml version="1.0" encoding="utf-8"?>
<revisions xmlns="http://schemas.openxmlformats.org/spreadsheetml/2006/main" xmlns:r="http://schemas.openxmlformats.org/officeDocument/2006/relationships">
  <rcc rId="3694" sId="1" numFmtId="4">
    <nc r="H246">
      <v>286100</v>
    </nc>
  </rcc>
  <rfmt sheetId="1" sqref="H246">
    <dxf>
      <fill>
        <patternFill>
          <bgColor theme="0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общее!$A$6:$J$303</formula>
    <oldFormula>общее!$A$6:$J$303</oldFormula>
  </rdn>
  <rcv guid="{06B33669-D909-4CD8-806F-33C009B9DF0A}" action="add"/>
</revisions>
</file>

<file path=xl/revisions/revisionLog132221111.xml><?xml version="1.0" encoding="utf-8"?>
<revisions xmlns="http://schemas.openxmlformats.org/spreadsheetml/2006/main" xmlns:r="http://schemas.openxmlformats.org/officeDocument/2006/relationships">
  <rfmt sheetId="1" sqref="A47:XFD4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222112.xml><?xml version="1.0" encoding="utf-8"?>
<revisions xmlns="http://schemas.openxmlformats.org/spreadsheetml/2006/main" xmlns:r="http://schemas.openxmlformats.org/officeDocument/2006/relationships">
  <rcc rId="3719" sId="1" numFmtId="4">
    <oc r="D256">
      <v>141.011</v>
    </oc>
    <nc r="D256">
      <v>843.51099999999997</v>
    </nc>
  </rcc>
  <rfmt sheetId="1" sqref="D256">
    <dxf>
      <fill>
        <patternFill>
          <bgColor theme="0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общее!$A$6:$J$303</formula>
    <oldFormula>общее!$A$6:$J$303</oldFormula>
  </rdn>
  <rcv guid="{06B33669-D909-4CD8-806F-33C009B9DF0A}" action="add"/>
</revisions>
</file>

<file path=xl/revisions/revisionLog13223.xml><?xml version="1.0" encoding="utf-8"?>
<revisions xmlns="http://schemas.openxmlformats.org/spreadsheetml/2006/main" xmlns:r="http://schemas.openxmlformats.org/officeDocument/2006/relationships">
  <rcc rId="3858" sId="1" numFmtId="4">
    <oc r="D254">
      <v>10360.9</v>
    </oc>
    <nc r="D254">
      <v>10360.901</v>
    </nc>
  </rcc>
  <rcc rId="3859" sId="1" numFmtId="4">
    <oc r="D263">
      <v>34287.635999999999</v>
    </oc>
    <nc r="D263">
      <v>34287.637000000002</v>
    </nc>
  </rcc>
  <rfmt sheetId="1" sqref="D298:J303">
    <dxf>
      <fill>
        <patternFill patternType="none">
          <bgColor auto="1"/>
        </patternFill>
      </fill>
    </dxf>
  </rfmt>
  <rcc rId="3860" sId="1" numFmtId="4">
    <oc r="D302">
      <v>12685.674999999999</v>
    </oc>
    <nc r="D302">
      <v>14117.495999999999</v>
    </nc>
  </rcc>
  <rcv guid="{CFD58EC5-F475-4F0C-8822-861C497EA100}" action="delete"/>
  <rdn rId="0" localSheetId="1" customView="1" name="Z_CFD58EC5_F475_4F0C_8822_861C497EA100_.wvu.PrintArea" hidden="1" oldHidden="1">
    <formula>общее!$A$1:$J$304</formula>
    <oldFormula>общее!$A$1:$J$304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общее!$232:$235,общее!$237:$242</formula>
    <oldFormula>общее!$232:$235,общее!$237:$242</oldFormula>
  </rdn>
  <rdn rId="0" localSheetId="1" customView="1" name="Z_CFD58EC5_F475_4F0C_8822_861C497EA100_.wvu.FilterData" hidden="1" oldHidden="1">
    <formula>общее!$A$6:$J$304</formula>
    <oldFormula>общее!$A$6:$J$304</oldFormula>
  </rdn>
  <rcv guid="{CFD58EC5-F475-4F0C-8822-861C497EA100}" action="add"/>
</revisions>
</file>

<file path=xl/revisions/revisionLog1323.xml><?xml version="1.0" encoding="utf-8"?>
<revisions xmlns="http://schemas.openxmlformats.org/spreadsheetml/2006/main" xmlns:r="http://schemas.openxmlformats.org/officeDocument/2006/relationships">
  <rfmt sheetId="1" sqref="G259">
    <dxf>
      <fill>
        <patternFill>
          <bgColor theme="0"/>
        </patternFill>
      </fill>
    </dxf>
  </rfmt>
  <rcc rId="3667" sId="1" numFmtId="4">
    <oc r="G255">
      <f>6300+28564.4</f>
    </oc>
    <nc r="G255">
      <v>499252.74599999998</v>
    </nc>
  </rcc>
  <rfmt sheetId="1" sqref="G255">
    <dxf>
      <fill>
        <patternFill>
          <bgColor theme="0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общее!$A$6:$J$303</formula>
    <oldFormula>общее!$A$6:$J$303</oldFormula>
  </rdn>
  <rcv guid="{06B33669-D909-4CD8-806F-33C009B9DF0A}" action="add"/>
</revisions>
</file>

<file path=xl/revisions/revisionLog13231.xml><?xml version="1.0" encoding="utf-8"?>
<revisions xmlns="http://schemas.openxmlformats.org/spreadsheetml/2006/main" xmlns:r="http://schemas.openxmlformats.org/officeDocument/2006/relationships">
  <rcc rId="2819" sId="1" numFmtId="4">
    <oc r="G45">
      <v>226.524</v>
    </oc>
    <nc r="G45">
      <v>283.66800000000001</v>
    </nc>
  </rcc>
  <rcc rId="2820" sId="1" numFmtId="4">
    <oc r="H45">
      <v>154.852</v>
    </oc>
    <nc r="H45">
      <v>318.041</v>
    </nc>
  </rcc>
  <rcv guid="{95A7493F-2B11-406A-BB91-458FD9DC3BAE}" action="delete"/>
  <rdn rId="0" localSheetId="1" customView="1" name="Z_95A7493F_2B11_406A_BB91_458FD9DC3BAE_.wvu.PrintArea" hidden="1" oldHidden="1">
    <formula>общее!$A$2:$J$284</formula>
    <oldFormula>общее!$A$2:$J$284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общее!$A$6:$J$297</formula>
    <oldFormula>общее!$A$6:$J$297</oldFormula>
  </rdn>
  <rcv guid="{95A7493F-2B11-406A-BB91-458FD9DC3BAE}" action="add"/>
</revisions>
</file>

<file path=xl/revisions/revisionLog1324.xml><?xml version="1.0" encoding="utf-8"?>
<revisions xmlns="http://schemas.openxmlformats.org/spreadsheetml/2006/main" xmlns:r="http://schemas.openxmlformats.org/officeDocument/2006/relationships">
  <rcv guid="{1BDFBE17-25BB-4BB9-B67F-4757B39B2D64}" action="delete"/>
  <rdn rId="0" localSheetId="1" customView="1" name="Z_1BDFBE17_25BB_4BB9_B67F_4757B39B2D64_.wvu.Rows" hidden="1" oldHidden="1">
    <formula>общее!$89:$93</formula>
    <oldFormula>общее!$89:$93</oldFormula>
  </rdn>
  <rdn rId="0" localSheetId="1" customView="1" name="Z_1BDFBE17_25BB_4BB9_B67F_4757B39B2D64_.wvu.FilterData" hidden="1" oldHidden="1">
    <formula>общее!$A$6:$J$305</formula>
    <oldFormula>общее!$A$6:$J$305</oldFormula>
  </rdn>
  <rcv guid="{1BDFBE17-25BB-4BB9-B67F-4757B39B2D64}" action="add"/>
</revisions>
</file>

<file path=xl/revisions/revisionLog13241.xml><?xml version="1.0" encoding="utf-8"?>
<revisions xmlns="http://schemas.openxmlformats.org/spreadsheetml/2006/main" xmlns:r="http://schemas.openxmlformats.org/officeDocument/2006/relationships">
  <rcv guid="{D0621073-25BE-47D7-AC33-51146458D41C}" action="delete"/>
  <rdn rId="0" localSheetId="1" customView="1" name="Z_D0621073_25BE_47D7_AC33_51146458D41C_.wvu.FilterData" hidden="1" oldHidden="1">
    <formula>общее!$A$6:$J$313</formula>
    <oldFormula>общее!$A$6:$J$313</oldFormula>
  </rdn>
  <rcv guid="{D0621073-25BE-47D7-AC33-51146458D41C}" action="add"/>
</revisions>
</file>

<file path=xl/revisions/revisionLog133.xml><?xml version="1.0" encoding="utf-8"?>
<revisions xmlns="http://schemas.openxmlformats.org/spreadsheetml/2006/main" xmlns:r="http://schemas.openxmlformats.org/officeDocument/2006/relationships">
  <rfmt sheetId="1" sqref="A7:J102">
    <dxf>
      <fill>
        <patternFill patternType="none">
          <bgColor auto="1"/>
        </patternFill>
      </fill>
    </dxf>
  </rfmt>
  <rrc rId="4810" sId="1" ref="A103:XFD103" action="insertRow">
    <undo index="2" exp="area" ref3D="1" dr="$A$246:$XFD$251" dn="Z_CFD58EC5_F475_4F0C_8822_861C497EA100_.wvu.Rows" sId="1"/>
    <undo index="1" exp="area" ref3D="1" dr="$A$241:$XFD$244" dn="Z_CFD58EC5_F475_4F0C_8822_861C497EA100_.wvu.Rows" sId="1"/>
    <undo index="2" exp="area" ref3D="1" dr="$A$108:$XFD$120" dn="Z_CFB0A04F_563D_4D2B_BCD3_ACFCDC70E584_.wvu.Rows" sId="1"/>
    <undo index="1" exp="area" ref3D="1" dr="$A$7:$XFD$106" dn="Z_CFB0A04F_563D_4D2B_BCD3_ACFCDC70E584_.wvu.Rows" sId="1"/>
  </rrc>
  <rrc rId="4811" sId="1" ref="A103:XFD103" action="insertRow">
    <undo index="2" exp="area" ref3D="1" dr="$A$247:$XFD$252" dn="Z_CFD58EC5_F475_4F0C_8822_861C497EA100_.wvu.Rows" sId="1"/>
    <undo index="1" exp="area" ref3D="1" dr="$A$242:$XFD$245" dn="Z_CFD58EC5_F475_4F0C_8822_861C497EA100_.wvu.Rows" sId="1"/>
    <undo index="2" exp="area" ref3D="1" dr="$A$109:$XFD$121" dn="Z_CFB0A04F_563D_4D2B_BCD3_ACFCDC70E584_.wvu.Rows" sId="1"/>
    <undo index="1" exp="area" ref3D="1" dr="$A$7:$XFD$107" dn="Z_CFB0A04F_563D_4D2B_BCD3_ACFCDC70E584_.wvu.Rows" sId="1"/>
  </rrc>
  <rrc rId="4812" sId="1" ref="A103:XFD103" action="insertRow">
    <undo index="2" exp="area" ref3D="1" dr="$A$248:$XFD$253" dn="Z_CFD58EC5_F475_4F0C_8822_861C497EA100_.wvu.Rows" sId="1"/>
    <undo index="1" exp="area" ref3D="1" dr="$A$243:$XFD$246" dn="Z_CFD58EC5_F475_4F0C_8822_861C497EA100_.wvu.Rows" sId="1"/>
    <undo index="2" exp="area" ref3D="1" dr="$A$110:$XFD$122" dn="Z_CFB0A04F_563D_4D2B_BCD3_ACFCDC70E584_.wvu.Rows" sId="1"/>
    <undo index="1" exp="area" ref3D="1" dr="$A$7:$XFD$108" dn="Z_CFB0A04F_563D_4D2B_BCD3_ACFCDC70E584_.wvu.Rows" sId="1"/>
  </rrc>
  <rm rId="4813" sheetId="1" source="A103:XFD103" destination="A105:XFD105" sourceSheetId="1">
    <rfmt sheetId="1" xfDxf="1" sqref="A105:XFD105" start="0" length="0">
      <dxf>
        <font>
          <sz val="14"/>
        </font>
        <fill>
          <patternFill patternType="solid">
            <bgColor rgb="FFFFFF00"/>
          </patternFill>
        </fill>
      </dxf>
    </rfmt>
    <rfmt sheetId="1" sqref="A105" start="0" length="0">
      <dxf>
        <font>
          <sz val="14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05" start="0" length="0">
      <dxf>
        <font>
          <b/>
          <sz val="14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5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5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5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5" start="0" length="0">
      <dxf>
        <font>
          <b/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5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5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5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5" start="0" length="0">
      <dxf>
        <font>
          <b/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4814" sId="1" ref="A105:XFD105" action="insertRow">
    <undo index="2" exp="area" ref3D="1" dr="$A$249:$XFD$254" dn="Z_CFD58EC5_F475_4F0C_8822_861C497EA100_.wvu.Rows" sId="1"/>
    <undo index="1" exp="area" ref3D="1" dr="$A$244:$XFD$247" dn="Z_CFD58EC5_F475_4F0C_8822_861C497EA100_.wvu.Rows" sId="1"/>
    <undo index="2" exp="area" ref3D="1" dr="$A$111:$XFD$123" dn="Z_CFB0A04F_563D_4D2B_BCD3_ACFCDC70E584_.wvu.Rows" sId="1"/>
    <undo index="1" exp="area" ref3D="1" dr="$A$7:$XFD$109" dn="Z_CFB0A04F_563D_4D2B_BCD3_ACFCDC70E584_.wvu.Rows" sId="1"/>
  </rrc>
  <rrc rId="4815" sId="1" ref="A106:XFD106" action="insertRow">
    <undo index="2" exp="area" ref3D="1" dr="$A$250:$XFD$255" dn="Z_CFD58EC5_F475_4F0C_8822_861C497EA100_.wvu.Rows" sId="1"/>
    <undo index="1" exp="area" ref3D="1" dr="$A$245:$XFD$248" dn="Z_CFD58EC5_F475_4F0C_8822_861C497EA100_.wvu.Rows" sId="1"/>
    <undo index="2" exp="area" ref3D="1" dr="$A$112:$XFD$124" dn="Z_CFB0A04F_563D_4D2B_BCD3_ACFCDC70E584_.wvu.Rows" sId="1"/>
    <undo index="1" exp="area" ref3D="1" dr="$A$7:$XFD$110" dn="Z_CFB0A04F_563D_4D2B_BCD3_ACFCDC70E584_.wvu.Rows" sId="1"/>
  </rrc>
  <rrc rId="4816" sId="1" ref="A107:XFD107" action="insertRow">
    <undo index="2" exp="area" ref3D="1" dr="$A$251:$XFD$256" dn="Z_CFD58EC5_F475_4F0C_8822_861C497EA100_.wvu.Rows" sId="1"/>
    <undo index="1" exp="area" ref3D="1" dr="$A$246:$XFD$249" dn="Z_CFD58EC5_F475_4F0C_8822_861C497EA100_.wvu.Rows" sId="1"/>
    <undo index="2" exp="area" ref3D="1" dr="$A$113:$XFD$125" dn="Z_CFB0A04F_563D_4D2B_BCD3_ACFCDC70E584_.wvu.Rows" sId="1"/>
    <undo index="1" exp="area" ref3D="1" dr="$A$7:$XFD$111" dn="Z_CFB0A04F_563D_4D2B_BCD3_ACFCDC70E584_.wvu.Rows" sId="1"/>
  </rrc>
  <rrc rId="4817" sId="1" ref="A104:XFD108" action="insertRow">
    <undo index="2" exp="area" ref3D="1" dr="$A$252:$XFD$257" dn="Z_CFD58EC5_F475_4F0C_8822_861C497EA100_.wvu.Rows" sId="1"/>
    <undo index="1" exp="area" ref3D="1" dr="$A$247:$XFD$250" dn="Z_CFD58EC5_F475_4F0C_8822_861C497EA100_.wvu.Rows" sId="1"/>
    <undo index="2" exp="area" ref3D="1" dr="$A$114:$XFD$126" dn="Z_CFB0A04F_563D_4D2B_BCD3_ACFCDC70E584_.wvu.Rows" sId="1"/>
    <undo index="1" exp="area" ref3D="1" dr="$A$7:$XFD$112" dn="Z_CFB0A04F_563D_4D2B_BCD3_ACFCDC70E584_.wvu.Rows" sId="1"/>
  </rrc>
  <rfmt sheetId="1" sqref="A103:J108">
    <dxf>
      <fill>
        <patternFill patternType="none">
          <bgColor auto="1"/>
        </patternFill>
      </fill>
    </dxf>
  </rfmt>
  <rfmt sheetId="1" sqref="A103:A108" start="0" length="0">
    <dxf>
      <border>
        <left style="thin">
          <color indexed="64"/>
        </left>
      </border>
    </dxf>
  </rfmt>
  <rfmt sheetId="1" sqref="J103:J108" start="0" length="0">
    <dxf>
      <border>
        <right style="thin">
          <color indexed="64"/>
        </right>
      </border>
    </dxf>
  </rfmt>
  <rfmt sheetId="1" sqref="A103:J10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A8" start="0" length="0">
    <dxf>
      <fill>
        <patternFill patternType="solid">
          <bgColor theme="0"/>
        </patternFill>
      </fill>
    </dxf>
  </rfmt>
  <rfmt sheetId="1" sqref="B8" start="0" length="0">
    <dxf>
      <fill>
        <patternFill patternType="solid">
          <bgColor theme="0"/>
        </patternFill>
      </fill>
    </dxf>
  </rfmt>
  <rcc rId="4818" sId="1" odxf="1" dxf="1" numFmtId="4">
    <oc r="C8">
      <v>4781375.602</v>
    </oc>
    <nc r="C8">
      <f>C9+C19+C20+C26+C45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19" sId="1" odxf="1" dxf="1" numFmtId="4">
    <oc r="D8">
      <v>4812474.57</v>
    </oc>
    <nc r="D8">
      <f>D9+D19+D20+D26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20" sId="1" odxf="1" dxf="1" numFmtId="4">
    <oc r="E8">
      <v>31098.968000000001</v>
    </oc>
    <nc r="E8">
      <f>D8-C8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21" sId="1" odxf="1" dxf="1" numFmtId="4">
    <oc r="F8">
      <v>100.7</v>
    </oc>
    <nc r="F8">
      <f>D8/C8*100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22" sId="1" odxf="1" dxf="1" numFmtId="4">
    <oc r="G8">
      <v>407.81599999999997</v>
    </oc>
    <nc r="G8">
      <f>G45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23" sId="1" odxf="1" dxf="1" numFmtId="4">
    <oc r="H8">
      <v>592.08000000000004</v>
    </oc>
    <nc r="H8">
      <f>H45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24" sId="1" odxf="1" dxf="1" numFmtId="4">
    <oc r="I8">
      <v>184.26400000000001</v>
    </oc>
    <nc r="I8">
      <f>SUM(H8-G8)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25" sId="1" odxf="1" dxf="1" numFmtId="4">
    <oc r="J8">
      <v>145.19999999999999</v>
    </oc>
    <nc r="J8">
      <f>H8/G8*100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A9" start="0" length="0">
    <dxf>
      <fill>
        <patternFill patternType="solid">
          <bgColor theme="0"/>
        </patternFill>
      </fill>
    </dxf>
  </rfmt>
  <rfmt sheetId="1" sqref="B9" start="0" length="0">
    <dxf>
      <fill>
        <patternFill patternType="solid">
          <bgColor theme="0"/>
        </patternFill>
      </fill>
    </dxf>
  </rfmt>
  <rcc rId="4826" sId="1" odxf="1" dxf="1" numFmtId="4">
    <oc r="C9">
      <v>3940302.5860000001</v>
    </oc>
    <nc r="C9">
      <f>C10+C17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27" sId="1" odxf="1" dxf="1" numFmtId="4">
    <oc r="D9">
      <v>3676058.5660000001</v>
    </oc>
    <nc r="D9">
      <f>D10+D17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28" sId="1" odxf="1" dxf="1" numFmtId="4">
    <oc r="E9">
      <v>-264244.02</v>
    </oc>
    <nc r="E9">
      <f>D9-C9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29" sId="1" odxf="1" dxf="1" numFmtId="4">
    <oc r="F9">
      <v>93.3</v>
    </oc>
    <nc r="F9">
      <f>D9/C9*100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9" start="0" length="0">
    <dxf>
      <fill>
        <patternFill patternType="solid">
          <bgColor theme="0"/>
        </patternFill>
      </fill>
    </dxf>
  </rfmt>
  <rfmt sheetId="1" sqref="H9" start="0" length="0">
    <dxf>
      <fill>
        <patternFill patternType="solid">
          <bgColor theme="0"/>
        </patternFill>
      </fill>
    </dxf>
  </rfmt>
  <rfmt sheetId="1" sqref="I9" start="0" length="0">
    <dxf>
      <fill>
        <patternFill patternType="solid">
          <bgColor theme="0"/>
        </patternFill>
      </fill>
    </dxf>
  </rfmt>
  <rfmt sheetId="1" sqref="J9" start="0" length="0">
    <dxf>
      <fill>
        <patternFill patternType="solid">
          <bgColor theme="0"/>
        </patternFill>
      </fill>
    </dxf>
  </rfmt>
  <rfmt sheetId="1" sqref="A10" start="0" length="0">
    <dxf>
      <fill>
        <patternFill patternType="solid">
          <bgColor theme="0"/>
        </patternFill>
      </fill>
    </dxf>
  </rfmt>
  <rfmt sheetId="1" sqref="B10" start="0" length="0">
    <dxf>
      <fill>
        <patternFill patternType="solid">
          <bgColor theme="0"/>
        </patternFill>
      </fill>
    </dxf>
  </rfmt>
  <rcc rId="4830" sId="1" odxf="1" dxf="1" numFmtId="4">
    <oc r="C10">
      <v>3930374.733</v>
    </oc>
    <nc r="C10">
      <f>SUM(C11:C14)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31" sId="1" odxf="1" dxf="1" numFmtId="4">
    <oc r="D10">
      <v>3673799.702</v>
    </oc>
    <nc r="D10">
      <f>D11+D12+D13+D14+D15+D16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32" sId="1" odxf="1" dxf="1" numFmtId="4">
    <oc r="E10">
      <v>-256575.03099999999</v>
    </oc>
    <nc r="E10">
      <f>D10-C10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33" sId="1" odxf="1" dxf="1" numFmtId="4">
    <oc r="F10">
      <v>93.5</v>
    </oc>
    <nc r="F10">
      <f>D10/C10*100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10" start="0" length="0">
    <dxf>
      <fill>
        <patternFill patternType="solid">
          <bgColor theme="0"/>
        </patternFill>
      </fill>
    </dxf>
  </rfmt>
  <rfmt sheetId="1" sqref="H10" start="0" length="0">
    <dxf>
      <fill>
        <patternFill patternType="solid">
          <bgColor theme="0"/>
        </patternFill>
      </fill>
    </dxf>
  </rfmt>
  <rfmt sheetId="1" sqref="I10" start="0" length="0">
    <dxf>
      <fill>
        <patternFill patternType="solid">
          <bgColor theme="0"/>
        </patternFill>
      </fill>
    </dxf>
  </rfmt>
  <rfmt sheetId="1" sqref="J10" start="0" length="0">
    <dxf>
      <fill>
        <patternFill patternType="solid">
          <bgColor theme="0"/>
        </patternFill>
      </fill>
    </dxf>
  </rfmt>
  <rfmt sheetId="1" sqref="A11" start="0" length="0">
    <dxf>
      <fill>
        <patternFill patternType="solid">
          <bgColor theme="0"/>
        </patternFill>
      </fill>
    </dxf>
  </rfmt>
  <rfmt sheetId="1" sqref="B11" start="0" length="0">
    <dxf>
      <fill>
        <patternFill patternType="solid">
          <bgColor theme="0"/>
        </patternFill>
      </fill>
    </dxf>
  </rfmt>
  <rcc rId="4834" sId="1" odxf="1" dxf="1" numFmtId="4">
    <oc r="C11">
      <v>1651322.3219999999</v>
    </oc>
    <nc r="C11">
      <v>348578.69199999998</v>
    </nc>
    <odxf>
      <fill>
        <patternFill patternType="none">
          <bgColor indexed="65"/>
        </patternFill>
      </fill>
      <alignment horizontal="right" readingOrder="0"/>
    </odxf>
    <ndxf>
      <fill>
        <patternFill patternType="solid">
          <bgColor theme="0"/>
        </patternFill>
      </fill>
      <alignment horizontal="general" readingOrder="0"/>
    </ndxf>
  </rcc>
  <rcc rId="4835" sId="1" odxf="1" dxf="1" numFmtId="4">
    <oc r="D11">
      <v>1734805.6470000001</v>
    </oc>
    <nc r="D11">
      <v>451490.641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36" sId="1" odxf="1" dxf="1" numFmtId="4">
    <oc r="E11">
      <v>83483.324999999997</v>
    </oc>
    <nc r="E11">
      <f>D11-C11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37" sId="1" odxf="1" dxf="1" numFmtId="4">
    <oc r="F11">
      <v>105.1</v>
    </oc>
    <nc r="F11">
      <f>D11/C11*100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11" start="0" length="0">
    <dxf>
      <fill>
        <patternFill patternType="solid">
          <bgColor theme="0"/>
        </patternFill>
      </fill>
    </dxf>
  </rfmt>
  <rfmt sheetId="1" sqref="H11" start="0" length="0">
    <dxf>
      <fill>
        <patternFill patternType="solid">
          <bgColor theme="0"/>
        </patternFill>
      </fill>
    </dxf>
  </rfmt>
  <rfmt sheetId="1" sqref="I11" start="0" length="0">
    <dxf>
      <fill>
        <patternFill patternType="solid">
          <bgColor theme="0"/>
        </patternFill>
      </fill>
    </dxf>
  </rfmt>
  <rfmt sheetId="1" sqref="J11" start="0" length="0">
    <dxf>
      <fill>
        <patternFill patternType="solid">
          <bgColor theme="0"/>
        </patternFill>
      </fill>
    </dxf>
  </rfmt>
  <rfmt sheetId="1" sqref="A12" start="0" length="0">
    <dxf>
      <fill>
        <patternFill patternType="solid">
          <bgColor theme="0"/>
        </patternFill>
      </fill>
    </dxf>
  </rfmt>
  <rfmt sheetId="1" sqref="B12" start="0" length="0">
    <dxf>
      <fill>
        <patternFill patternType="solid">
          <bgColor theme="0"/>
        </patternFill>
      </fill>
    </dxf>
  </rfmt>
  <rcc rId="4838" sId="1" odxf="1" dxf="1" numFmtId="4">
    <oc r="C12">
      <v>2231282.6189999999</v>
    </oc>
    <nc r="C12">
      <v>552623.98</v>
    </nc>
    <odxf>
      <fill>
        <patternFill patternType="none">
          <bgColor indexed="65"/>
        </patternFill>
      </fill>
      <alignment horizontal="right" readingOrder="0"/>
    </odxf>
    <ndxf>
      <fill>
        <patternFill patternType="solid">
          <bgColor theme="0"/>
        </patternFill>
      </fill>
      <alignment horizontal="general" readingOrder="0"/>
    </ndxf>
  </rcc>
  <rcc rId="4839" sId="1" odxf="1" dxf="1" numFmtId="4">
    <oc r="D12">
      <v>1865801.872</v>
    </oc>
    <nc r="D12"/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40" sId="1" odxf="1" dxf="1" numFmtId="4">
    <oc r="E12">
      <v>-365480.74699999997</v>
    </oc>
    <nc r="E12">
      <f>D12-C12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41" sId="1" odxf="1" dxf="1" numFmtId="4">
    <oc r="F12">
      <v>83.6</v>
    </oc>
    <nc r="F12"/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12" start="0" length="0">
    <dxf>
      <fill>
        <patternFill patternType="solid">
          <bgColor theme="0"/>
        </patternFill>
      </fill>
    </dxf>
  </rfmt>
  <rfmt sheetId="1" sqref="H12" start="0" length="0">
    <dxf>
      <fill>
        <patternFill patternType="solid">
          <bgColor theme="0"/>
        </patternFill>
      </fill>
    </dxf>
  </rfmt>
  <rfmt sheetId="1" sqref="I12" start="0" length="0">
    <dxf>
      <fill>
        <patternFill patternType="solid">
          <bgColor theme="0"/>
        </patternFill>
      </fill>
    </dxf>
  </rfmt>
  <rfmt sheetId="1" sqref="J12" start="0" length="0">
    <dxf>
      <fill>
        <patternFill patternType="solid">
          <bgColor theme="0"/>
        </patternFill>
      </fill>
    </dxf>
  </rfmt>
  <rfmt sheetId="1" sqref="A13" start="0" length="0">
    <dxf>
      <fill>
        <patternFill patternType="solid">
          <bgColor theme="0"/>
        </patternFill>
      </fill>
    </dxf>
  </rfmt>
  <rfmt sheetId="1" sqref="B13" start="0" length="0">
    <dxf>
      <fill>
        <patternFill patternType="solid">
          <bgColor theme="0"/>
        </patternFill>
      </fill>
    </dxf>
  </rfmt>
  <rcc rId="4842" sId="1" odxf="1" dxf="1" numFmtId="4">
    <oc r="C13">
      <v>37518.347999999998</v>
    </oc>
    <nc r="C13">
      <v>6123.2719999999999</v>
    </nc>
    <odxf>
      <fill>
        <patternFill patternType="none">
          <bgColor indexed="65"/>
        </patternFill>
      </fill>
      <alignment horizontal="right" readingOrder="0"/>
    </odxf>
    <ndxf>
      <fill>
        <patternFill patternType="solid">
          <bgColor theme="0"/>
        </patternFill>
      </fill>
      <alignment horizontal="general" readingOrder="0"/>
    </ndxf>
  </rcc>
  <rcc rId="4843" sId="1" odxf="1" dxf="1" numFmtId="4">
    <oc r="D13">
      <v>45866.442000000003</v>
    </oc>
    <nc r="D13">
      <v>17281.776999999998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44" sId="1" odxf="1" dxf="1" numFmtId="4">
    <oc r="E13">
      <v>8348.0939999999991</v>
    </oc>
    <nc r="E13">
      <f>D13-C13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45" sId="1" odxf="1" dxf="1" numFmtId="4">
    <oc r="F13">
      <v>122.3</v>
    </oc>
    <nc r="F13" t="inlineStr">
      <is>
        <t>у 2,8 р.б.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13" start="0" length="0">
    <dxf>
      <fill>
        <patternFill patternType="solid">
          <bgColor theme="0"/>
        </patternFill>
      </fill>
    </dxf>
  </rfmt>
  <rfmt sheetId="1" sqref="H13" start="0" length="0">
    <dxf>
      <fill>
        <patternFill patternType="solid">
          <bgColor theme="0"/>
        </patternFill>
      </fill>
    </dxf>
  </rfmt>
  <rfmt sheetId="1" sqref="I13" start="0" length="0">
    <dxf>
      <fill>
        <patternFill patternType="solid">
          <bgColor theme="0"/>
        </patternFill>
      </fill>
    </dxf>
  </rfmt>
  <rfmt sheetId="1" sqref="J13" start="0" length="0">
    <dxf>
      <fill>
        <patternFill patternType="solid">
          <bgColor theme="0"/>
        </patternFill>
      </fill>
    </dxf>
  </rfmt>
  <rfmt sheetId="1" sqref="A14" start="0" length="0">
    <dxf>
      <fill>
        <patternFill patternType="solid">
          <bgColor theme="0"/>
        </patternFill>
      </fill>
    </dxf>
  </rfmt>
  <rfmt sheetId="1" sqref="B14" start="0" length="0">
    <dxf>
      <fill>
        <patternFill patternType="solid">
          <bgColor theme="0"/>
        </patternFill>
      </fill>
    </dxf>
  </rfmt>
  <rcc rId="4846" sId="1" odxf="1" dxf="1" numFmtId="4">
    <oc r="C14">
      <v>10251.444</v>
    </oc>
    <nc r="C14">
      <v>4032.4589999999998</v>
    </nc>
    <odxf>
      <fill>
        <patternFill patternType="none">
          <bgColor indexed="65"/>
        </patternFill>
      </fill>
      <alignment horizontal="right" readingOrder="0"/>
    </odxf>
    <ndxf>
      <fill>
        <patternFill patternType="solid">
          <bgColor theme="0"/>
        </patternFill>
      </fill>
      <alignment horizontal="general" readingOrder="0"/>
    </ndxf>
  </rcc>
  <rcc rId="4847" sId="1" odxf="1" dxf="1" numFmtId="4">
    <oc r="D14">
      <v>27221.306</v>
    </oc>
    <nc r="D14">
      <v>7656.6130000000003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48" sId="1" odxf="1" dxf="1" numFmtId="4">
    <oc r="E14">
      <v>16969.862000000001</v>
    </oc>
    <nc r="E14">
      <f>D14-C14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49" sId="1" odxf="1" dxf="1">
    <oc r="F14" t="inlineStr">
      <is>
        <t>в 2,7 р.б.</t>
      </is>
    </oc>
    <nc r="F14">
      <f>D14/C14*100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14" start="0" length="0">
    <dxf>
      <fill>
        <patternFill patternType="solid">
          <bgColor theme="0"/>
        </patternFill>
      </fill>
    </dxf>
  </rfmt>
  <rfmt sheetId="1" sqref="H14" start="0" length="0">
    <dxf>
      <fill>
        <patternFill patternType="solid">
          <bgColor theme="0"/>
        </patternFill>
      </fill>
    </dxf>
  </rfmt>
  <rfmt sheetId="1" sqref="I14" start="0" length="0">
    <dxf>
      <fill>
        <patternFill patternType="solid">
          <bgColor theme="0"/>
        </patternFill>
      </fill>
    </dxf>
  </rfmt>
  <rfmt sheetId="1" sqref="J14" start="0" length="0">
    <dxf>
      <fill>
        <patternFill patternType="solid">
          <bgColor theme="0"/>
        </patternFill>
      </fill>
    </dxf>
  </rfmt>
  <rfmt sheetId="1" sqref="A15" start="0" length="0">
    <dxf>
      <fill>
        <patternFill patternType="solid">
          <bgColor theme="0"/>
        </patternFill>
      </fill>
    </dxf>
  </rfmt>
  <rfmt sheetId="1" sqref="B15" start="0" length="0"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C15" start="0" length="0">
    <dxf>
      <fill>
        <patternFill patternType="solid">
          <bgColor theme="0"/>
        </patternFill>
      </fill>
      <alignment horizontal="general" readingOrder="0"/>
    </dxf>
  </rfmt>
  <rcc rId="4850" sId="1" odxf="1" dxf="1" numFmtId="4">
    <oc r="D15">
      <v>98.775999999999996</v>
    </oc>
    <nc r="D15">
      <v>216.55799999999999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51" sId="1" odxf="1" dxf="1" numFmtId="4">
    <oc r="E15">
      <v>98.775999999999996</v>
    </oc>
    <nc r="E15"/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F15" start="0" length="0">
    <dxf>
      <fill>
        <patternFill patternType="solid">
          <bgColor theme="0"/>
        </patternFill>
      </fill>
    </dxf>
  </rfmt>
  <rfmt sheetId="1" sqref="G15" start="0" length="0">
    <dxf>
      <fill>
        <patternFill patternType="solid">
          <bgColor theme="0"/>
        </patternFill>
      </fill>
    </dxf>
  </rfmt>
  <rfmt sheetId="1" sqref="H15" start="0" length="0">
    <dxf>
      <fill>
        <patternFill patternType="solid">
          <bgColor theme="0"/>
        </patternFill>
      </fill>
    </dxf>
  </rfmt>
  <rfmt sheetId="1" sqref="I15" start="0" length="0">
    <dxf>
      <fill>
        <patternFill patternType="solid">
          <bgColor theme="0"/>
        </patternFill>
      </fill>
    </dxf>
  </rfmt>
  <rfmt sheetId="1" sqref="J15" start="0" length="0">
    <dxf>
      <fill>
        <patternFill patternType="solid">
          <bgColor theme="0"/>
        </patternFill>
      </fill>
    </dxf>
  </rfmt>
  <rfmt sheetId="1" sqref="A16" start="0" length="0">
    <dxf>
      <fill>
        <patternFill patternType="solid">
          <bgColor theme="0"/>
        </patternFill>
      </fill>
    </dxf>
  </rfmt>
  <rcc rId="4852" sId="1" odxf="1" dxf="1">
    <oc r="B16" t="inlineStr">
      <is>
        <t>Податок на доходи фізичних осіб у вигляді мінімального податкового зобов'язання, що підлягає сплаті фізичними особами</t>
      </is>
    </oc>
    <nc r="B16" t="inlineStr">
      <is>
        <t>Податок на доходи фізичних осіб у вигляді мінімального податкового зобов’язання, що підлягає сплаті фізичними особами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C16" start="0" length="0">
    <dxf>
      <fill>
        <patternFill patternType="solid">
          <bgColor theme="0"/>
        </patternFill>
      </fill>
      <alignment horizontal="general" readingOrder="0"/>
    </dxf>
  </rfmt>
  <rcc rId="4853" sId="1" odxf="1" dxf="1" numFmtId="4">
    <oc r="D16">
      <v>5.6589999999999998</v>
    </oc>
    <nc r="D16">
      <v>23.829000000000001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54" sId="1" odxf="1" dxf="1" numFmtId="4">
    <oc r="E16">
      <v>5.6589999999999998</v>
    </oc>
    <nc r="E16"/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F16" start="0" length="0">
    <dxf>
      <fill>
        <patternFill patternType="solid">
          <bgColor theme="0"/>
        </patternFill>
      </fill>
    </dxf>
  </rfmt>
  <rfmt sheetId="1" sqref="G16" start="0" length="0">
    <dxf>
      <fill>
        <patternFill patternType="solid">
          <bgColor theme="0"/>
        </patternFill>
      </fill>
    </dxf>
  </rfmt>
  <rfmt sheetId="1" sqref="H16" start="0" length="0">
    <dxf>
      <fill>
        <patternFill patternType="solid">
          <bgColor theme="0"/>
        </patternFill>
      </fill>
    </dxf>
  </rfmt>
  <rfmt sheetId="1" sqref="I16" start="0" length="0">
    <dxf>
      <fill>
        <patternFill patternType="solid">
          <bgColor theme="0"/>
        </patternFill>
      </fill>
    </dxf>
  </rfmt>
  <rfmt sheetId="1" sqref="J16" start="0" length="0">
    <dxf>
      <fill>
        <patternFill patternType="solid">
          <bgColor theme="0"/>
        </patternFill>
      </fill>
    </dxf>
  </rfmt>
  <rfmt sheetId="1" sqref="A17" start="0" length="0">
    <dxf>
      <fill>
        <patternFill patternType="solid">
          <bgColor theme="0"/>
        </patternFill>
      </fill>
    </dxf>
  </rfmt>
  <rfmt sheetId="1" sqref="B17" start="0" length="0">
    <dxf>
      <fill>
        <patternFill patternType="solid">
          <bgColor theme="0"/>
        </patternFill>
      </fill>
    </dxf>
  </rfmt>
  <rcc rId="4855" sId="1" odxf="1" dxf="1" numFmtId="4">
    <oc r="C17">
      <v>9927.8529999999992</v>
    </oc>
    <nc r="C17">
      <f>C18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56" sId="1" odxf="1" dxf="1" numFmtId="4">
    <oc r="D17">
      <v>2258.864</v>
    </oc>
    <nc r="D17">
      <f>D18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57" sId="1" odxf="1" dxf="1" numFmtId="4">
    <oc r="E17">
      <v>-7668.9889999999996</v>
    </oc>
    <nc r="E17">
      <f>D17-C17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58" sId="1" odxf="1" dxf="1" numFmtId="4">
    <oc r="F17">
      <v>22.8</v>
    </oc>
    <nc r="F17" t="inlineStr">
      <is>
        <t>у 6,1 р.б.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17" start="0" length="0">
    <dxf>
      <fill>
        <patternFill patternType="solid">
          <bgColor theme="0"/>
        </patternFill>
      </fill>
    </dxf>
  </rfmt>
  <rfmt sheetId="1" sqref="H17" start="0" length="0">
    <dxf>
      <fill>
        <patternFill patternType="solid">
          <bgColor theme="0"/>
        </patternFill>
      </fill>
    </dxf>
  </rfmt>
  <rfmt sheetId="1" sqref="I17" start="0" length="0">
    <dxf>
      <fill>
        <patternFill patternType="solid">
          <bgColor theme="0"/>
        </patternFill>
      </fill>
    </dxf>
  </rfmt>
  <rfmt sheetId="1" sqref="J17" start="0" length="0">
    <dxf>
      <fill>
        <patternFill patternType="solid">
          <bgColor theme="0"/>
        </patternFill>
      </fill>
    </dxf>
  </rfmt>
  <rfmt sheetId="1" sqref="A18" start="0" length="0">
    <dxf>
      <fill>
        <patternFill patternType="solid">
          <bgColor theme="0"/>
        </patternFill>
      </fill>
    </dxf>
  </rfmt>
  <rfmt sheetId="1" sqref="B18" start="0" length="0">
    <dxf>
      <fill>
        <patternFill patternType="solid">
          <bgColor theme="0"/>
        </patternFill>
      </fill>
    </dxf>
  </rfmt>
  <rcc rId="4859" sId="1" odxf="1" dxf="1" numFmtId="4">
    <oc r="C18">
      <v>9927.8529999999992</v>
    </oc>
    <nc r="C18">
      <v>137.11099999999999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60" sId="1" odxf="1" dxf="1" numFmtId="4">
    <oc r="D18">
      <v>2258.864</v>
    </oc>
    <nc r="D18">
      <v>839.17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61" sId="1" odxf="1" dxf="1" numFmtId="4">
    <oc r="E18">
      <v>-7668.9889999999996</v>
    </oc>
    <nc r="E18">
      <f>D18-C18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62" sId="1" odxf="1" dxf="1" numFmtId="4">
    <oc r="F18">
      <v>22.8</v>
    </oc>
    <nc r="F18" t="inlineStr">
      <is>
        <t>у 6,1 р.б.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18" start="0" length="0">
    <dxf>
      <fill>
        <patternFill patternType="solid">
          <bgColor theme="0"/>
        </patternFill>
      </fill>
    </dxf>
  </rfmt>
  <rfmt sheetId="1" sqref="H18" start="0" length="0">
    <dxf>
      <fill>
        <patternFill patternType="solid">
          <bgColor theme="0"/>
        </patternFill>
      </fill>
    </dxf>
  </rfmt>
  <rfmt sheetId="1" sqref="I18" start="0" length="0">
    <dxf>
      <fill>
        <patternFill patternType="solid">
          <bgColor theme="0"/>
        </patternFill>
      </fill>
    </dxf>
  </rfmt>
  <rfmt sheetId="1" sqref="J18" start="0" length="0">
    <dxf>
      <fill>
        <patternFill patternType="solid">
          <bgColor theme="0"/>
        </patternFill>
      </fill>
    </dxf>
  </rfmt>
  <rfmt sheetId="1" sqref="A19" start="0" length="0">
    <dxf>
      <fill>
        <patternFill patternType="solid">
          <bgColor theme="0"/>
        </patternFill>
      </fill>
    </dxf>
  </rfmt>
  <rfmt sheetId="1" sqref="B19" start="0" length="0">
    <dxf>
      <fill>
        <patternFill patternType="solid">
          <bgColor theme="0"/>
        </patternFill>
      </fill>
    </dxf>
  </rfmt>
  <rcc rId="4863" sId="1" odxf="1" dxf="1" numFmtId="4">
    <oc r="C19">
      <v>16.303000000000001</v>
    </oc>
    <nc r="C19">
      <v>7.6440000000000001</v>
    </nc>
    <odxf>
      <fill>
        <patternFill patternType="none">
          <bgColor indexed="65"/>
        </patternFill>
      </fill>
      <alignment horizontal="right" readingOrder="0"/>
    </odxf>
    <ndxf>
      <fill>
        <patternFill patternType="solid">
          <bgColor theme="0"/>
        </patternFill>
      </fill>
      <alignment horizontal="general" readingOrder="0"/>
    </ndxf>
  </rcc>
  <rcc rId="4864" sId="1" odxf="1" dxf="1" numFmtId="4">
    <oc r="D19">
      <v>44.988</v>
    </oc>
    <nc r="D19">
      <v>21.42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65" sId="1" odxf="1" dxf="1" numFmtId="4">
    <oc r="E19">
      <v>28.684999999999999</v>
    </oc>
    <nc r="E19"/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66" sId="1" odxf="1" dxf="1">
    <oc r="F19" t="inlineStr">
      <is>
        <t>в 2,8 р.б.</t>
      </is>
    </oc>
    <nc r="F19"/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19" start="0" length="0">
    <dxf>
      <fill>
        <patternFill patternType="solid">
          <bgColor theme="0"/>
        </patternFill>
      </fill>
    </dxf>
  </rfmt>
  <rfmt sheetId="1" sqref="H19" start="0" length="0">
    <dxf>
      <fill>
        <patternFill patternType="solid">
          <bgColor theme="0"/>
        </patternFill>
      </fill>
    </dxf>
  </rfmt>
  <rfmt sheetId="1" sqref="I19" start="0" length="0">
    <dxf>
      <fill>
        <patternFill patternType="solid">
          <bgColor theme="0"/>
        </patternFill>
      </fill>
    </dxf>
  </rfmt>
  <rfmt sheetId="1" sqref="J19" start="0" length="0">
    <dxf>
      <fill>
        <patternFill patternType="solid">
          <bgColor theme="0"/>
        </patternFill>
      </fill>
    </dxf>
  </rfmt>
  <rfmt sheetId="1" sqref="A20" start="0" length="0">
    <dxf>
      <fill>
        <patternFill patternType="solid">
          <bgColor theme="0"/>
        </patternFill>
      </fill>
    </dxf>
  </rfmt>
  <rfmt sheetId="1" sqref="B20" start="0" length="0">
    <dxf>
      <fill>
        <patternFill patternType="solid">
          <bgColor theme="0"/>
        </patternFill>
      </fill>
    </dxf>
  </rfmt>
  <rcc rId="4867" sId="1" odxf="1" dxf="1" numFmtId="4">
    <oc r="C20">
      <v>184647.677</v>
    </oc>
    <nc r="C20">
      <f>C21+C23+C25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68" sId="1" odxf="1" dxf="1" numFmtId="4">
    <oc r="D20">
      <v>318042.36099999998</v>
    </oc>
    <nc r="D20">
      <f>D21+D23+D25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69" sId="1" odxf="1" dxf="1" numFmtId="4">
    <oc r="E20">
      <v>133394.68400000001</v>
    </oc>
    <nc r="E20">
      <f>D20-C20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70" sId="1" odxf="1" dxf="1">
    <oc r="F20" t="inlineStr">
      <is>
        <t>в 1,7 р.б.</t>
      </is>
    </oc>
    <nc r="F20">
      <f>D20/C20*100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20" start="0" length="0">
    <dxf>
      <fill>
        <patternFill patternType="solid">
          <bgColor theme="0"/>
        </patternFill>
      </fill>
    </dxf>
  </rfmt>
  <rfmt sheetId="1" sqref="H20" start="0" length="0">
    <dxf>
      <fill>
        <patternFill patternType="solid">
          <bgColor theme="0"/>
        </patternFill>
      </fill>
    </dxf>
  </rfmt>
  <rfmt sheetId="1" sqref="I20" start="0" length="0">
    <dxf>
      <fill>
        <patternFill patternType="solid">
          <bgColor theme="0"/>
        </patternFill>
      </fill>
    </dxf>
  </rfmt>
  <rfmt sheetId="1" sqref="J20" start="0" length="0">
    <dxf>
      <fill>
        <patternFill patternType="solid">
          <bgColor theme="0"/>
        </patternFill>
      </fill>
    </dxf>
  </rfmt>
  <rfmt sheetId="1" sqref="A21" start="0" length="0">
    <dxf>
      <fill>
        <patternFill patternType="solid">
          <bgColor theme="0"/>
        </patternFill>
      </fill>
    </dxf>
  </rfmt>
  <rfmt sheetId="1" sqref="B21" start="0" length="0">
    <dxf>
      <fill>
        <patternFill patternType="solid">
          <bgColor theme="0"/>
        </patternFill>
      </fill>
    </dxf>
  </rfmt>
  <rcc rId="4871" sId="1" odxf="1" dxf="1" numFmtId="4">
    <oc r="C21">
      <v>4400.2349999999997</v>
    </oc>
    <nc r="C21">
      <f>C22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72" sId="1" odxf="1" dxf="1" numFmtId="4">
    <oc r="D21">
      <v>14550.22</v>
    </oc>
    <nc r="D21">
      <f>D22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73" sId="1" odxf="1" dxf="1" numFmtId="4">
    <oc r="E21">
      <v>10149.985000000001</v>
    </oc>
    <nc r="E21">
      <f>D21-C21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74" sId="1" odxf="1" dxf="1">
    <oc r="F21" t="inlineStr">
      <is>
        <t>в 3,3 р.б.</t>
      </is>
    </oc>
    <nc r="F21" t="inlineStr">
      <is>
        <t>у 2,3 р.б.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21" start="0" length="0">
    <dxf>
      <fill>
        <patternFill patternType="solid">
          <bgColor theme="0"/>
        </patternFill>
      </fill>
    </dxf>
  </rfmt>
  <rfmt sheetId="1" sqref="H21" start="0" length="0">
    <dxf>
      <fill>
        <patternFill patternType="solid">
          <bgColor theme="0"/>
        </patternFill>
      </fill>
    </dxf>
  </rfmt>
  <rfmt sheetId="1" sqref="I21" start="0" length="0">
    <dxf>
      <fill>
        <patternFill patternType="solid">
          <bgColor theme="0"/>
        </patternFill>
      </fill>
    </dxf>
  </rfmt>
  <rfmt sheetId="1" sqref="J21" start="0" length="0">
    <dxf>
      <fill>
        <patternFill patternType="solid">
          <bgColor theme="0"/>
        </patternFill>
      </fill>
    </dxf>
  </rfmt>
  <rfmt sheetId="1" sqref="A22" start="0" length="0">
    <dxf>
      <fill>
        <patternFill patternType="solid">
          <bgColor theme="0"/>
        </patternFill>
      </fill>
    </dxf>
  </rfmt>
  <rfmt sheetId="1" sqref="B22" start="0" length="0">
    <dxf>
      <fill>
        <patternFill patternType="solid">
          <bgColor theme="0"/>
        </patternFill>
      </fill>
    </dxf>
  </rfmt>
  <rcc rId="4875" sId="1" odxf="1" dxf="1" numFmtId="4">
    <oc r="C22">
      <v>4400.2349999999997</v>
    </oc>
    <nc r="C22">
      <v>1525.203</v>
    </nc>
    <odxf>
      <fill>
        <patternFill patternType="none">
          <bgColor indexed="65"/>
        </patternFill>
      </fill>
      <alignment horizontal="right" readingOrder="0"/>
    </odxf>
    <ndxf>
      <fill>
        <patternFill patternType="solid">
          <bgColor theme="0"/>
        </patternFill>
      </fill>
      <alignment horizontal="general" readingOrder="0"/>
    </ndxf>
  </rcc>
  <rcc rId="4876" sId="1" odxf="1" dxf="1" numFmtId="4">
    <oc r="D22">
      <v>14550.22</v>
    </oc>
    <nc r="D22">
      <v>3552.5610000000001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77" sId="1" odxf="1" dxf="1" numFmtId="4">
    <oc r="E22">
      <v>10149.985000000001</v>
    </oc>
    <nc r="E22">
      <f>D22-C22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78" sId="1" odxf="1" dxf="1">
    <oc r="F22" t="inlineStr">
      <is>
        <t>в 3,3 р.б.</t>
      </is>
    </oc>
    <nc r="F22" t="inlineStr">
      <is>
        <t>у 2,3 р.б.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22" start="0" length="0">
    <dxf>
      <fill>
        <patternFill patternType="solid">
          <bgColor theme="0"/>
        </patternFill>
      </fill>
    </dxf>
  </rfmt>
  <rfmt sheetId="1" sqref="H22" start="0" length="0">
    <dxf>
      <fill>
        <patternFill patternType="solid">
          <bgColor theme="0"/>
        </patternFill>
      </fill>
    </dxf>
  </rfmt>
  <rfmt sheetId="1" sqref="I22" start="0" length="0">
    <dxf>
      <fill>
        <patternFill patternType="solid">
          <bgColor theme="0"/>
        </patternFill>
      </fill>
    </dxf>
  </rfmt>
  <rfmt sheetId="1" sqref="J22" start="0" length="0">
    <dxf>
      <fill>
        <patternFill patternType="solid">
          <bgColor theme="0"/>
        </patternFill>
      </fill>
    </dxf>
  </rfmt>
  <rfmt sheetId="1" sqref="A23" start="0" length="0">
    <dxf>
      <fill>
        <patternFill patternType="solid">
          <bgColor theme="0"/>
        </patternFill>
      </fill>
    </dxf>
  </rfmt>
  <rfmt sheetId="1" sqref="B23" start="0" length="0">
    <dxf>
      <fill>
        <patternFill patternType="solid">
          <bgColor theme="0"/>
        </patternFill>
      </fill>
    </dxf>
  </rfmt>
  <rcc rId="4879" sId="1" odxf="1" dxf="1" numFmtId="4">
    <oc r="C23">
      <v>21587.403999999999</v>
    </oc>
    <nc r="C23">
      <f>C24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80" sId="1" odxf="1" dxf="1" numFmtId="4">
    <oc r="D23">
      <v>54210.275999999998</v>
    </oc>
    <nc r="D23">
      <f>D24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81" sId="1" odxf="1" dxf="1" numFmtId="4">
    <oc r="E23">
      <v>32622.871999999999</v>
    </oc>
    <nc r="E23">
      <f>D23-C23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82" sId="1" odxf="1" dxf="1">
    <oc r="F23" t="inlineStr">
      <is>
        <t>в 2,5 р.б.</t>
      </is>
    </oc>
    <nc r="F23" t="inlineStr">
      <is>
        <t>у 2,2 р.б.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23" start="0" length="0">
    <dxf>
      <fill>
        <patternFill patternType="solid">
          <bgColor theme="0"/>
        </patternFill>
      </fill>
    </dxf>
  </rfmt>
  <rfmt sheetId="1" sqref="H23" start="0" length="0">
    <dxf>
      <fill>
        <patternFill patternType="solid">
          <bgColor theme="0"/>
        </patternFill>
      </fill>
    </dxf>
  </rfmt>
  <rfmt sheetId="1" sqref="I23" start="0" length="0">
    <dxf>
      <fill>
        <patternFill patternType="solid">
          <bgColor theme="0"/>
        </patternFill>
      </fill>
    </dxf>
  </rfmt>
  <rfmt sheetId="1" sqref="J23" start="0" length="0">
    <dxf>
      <fill>
        <patternFill patternType="solid">
          <bgColor theme="0"/>
        </patternFill>
      </fill>
    </dxf>
  </rfmt>
  <rfmt sheetId="1" sqref="A24" start="0" length="0">
    <dxf>
      <fill>
        <patternFill patternType="solid">
          <bgColor theme="0"/>
        </patternFill>
      </fill>
    </dxf>
  </rfmt>
  <rfmt sheetId="1" sqref="B24" start="0" length="0">
    <dxf>
      <fill>
        <patternFill patternType="solid">
          <bgColor theme="0"/>
        </patternFill>
      </fill>
    </dxf>
  </rfmt>
  <rcc rId="4883" sId="1" odxf="1" dxf="1" numFmtId="4">
    <oc r="C24">
      <v>21587.403999999999</v>
    </oc>
    <nc r="C24">
      <v>9038.7279999999992</v>
    </nc>
    <odxf>
      <fill>
        <patternFill patternType="none">
          <bgColor indexed="65"/>
        </patternFill>
      </fill>
      <alignment horizontal="right" readingOrder="0"/>
    </odxf>
    <ndxf>
      <fill>
        <patternFill patternType="solid">
          <bgColor theme="0"/>
        </patternFill>
      </fill>
      <alignment horizontal="general" readingOrder="0"/>
    </ndxf>
  </rcc>
  <rcc rId="4884" sId="1" odxf="1" dxf="1" numFmtId="4">
    <oc r="D24">
      <v>54210.275999999998</v>
    </oc>
    <nc r="D24">
      <v>20177.502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85" sId="1" odxf="1" dxf="1" numFmtId="4">
    <oc r="E24">
      <v>32622.871999999999</v>
    </oc>
    <nc r="E24">
      <f>D24-C24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86" sId="1" odxf="1" dxf="1">
    <oc r="F24" t="inlineStr">
      <is>
        <t>в 2,5 р.б.</t>
      </is>
    </oc>
    <nc r="F24" t="inlineStr">
      <is>
        <t>у 2,2 р.б.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24" start="0" length="0">
    <dxf>
      <fill>
        <patternFill patternType="solid">
          <bgColor theme="0"/>
        </patternFill>
      </fill>
    </dxf>
  </rfmt>
  <rfmt sheetId="1" sqref="H24" start="0" length="0">
    <dxf>
      <fill>
        <patternFill patternType="solid">
          <bgColor theme="0"/>
        </patternFill>
      </fill>
    </dxf>
  </rfmt>
  <rfmt sheetId="1" sqref="I24" start="0" length="0">
    <dxf>
      <fill>
        <patternFill patternType="solid">
          <bgColor theme="0"/>
        </patternFill>
      </fill>
    </dxf>
  </rfmt>
  <rfmt sheetId="1" sqref="J24" start="0" length="0">
    <dxf>
      <fill>
        <patternFill patternType="solid">
          <bgColor theme="0"/>
        </patternFill>
      </fill>
    </dxf>
  </rfmt>
  <rfmt sheetId="1" sqref="A25" start="0" length="0">
    <dxf>
      <fill>
        <patternFill patternType="solid">
          <bgColor theme="0"/>
        </patternFill>
      </fill>
    </dxf>
  </rfmt>
  <rfmt sheetId="1" sqref="B25" start="0" length="0">
    <dxf>
      <fill>
        <patternFill patternType="solid">
          <bgColor theme="0"/>
        </patternFill>
      </fill>
    </dxf>
  </rfmt>
  <rcc rId="4887" sId="1" odxf="1" dxf="1" numFmtId="4">
    <oc r="C25">
      <v>158660.038</v>
    </oc>
    <nc r="C25">
      <v>49299.192999999999</v>
    </nc>
    <odxf>
      <fill>
        <patternFill patternType="none">
          <bgColor indexed="65"/>
        </patternFill>
      </fill>
      <alignment horizontal="right" readingOrder="0"/>
    </odxf>
    <ndxf>
      <fill>
        <patternFill patternType="solid">
          <bgColor theme="0"/>
        </patternFill>
      </fill>
      <alignment horizontal="general" readingOrder="0"/>
    </ndxf>
  </rcc>
  <rcc rId="4888" sId="1" odxf="1" dxf="1" numFmtId="4">
    <oc r="D25">
      <v>249281.86499999999</v>
    </oc>
    <nc r="D25">
      <v>54343.747000000003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89" sId="1" odxf="1" dxf="1" numFmtId="4">
    <oc r="E25">
      <v>90621.827000000005</v>
    </oc>
    <nc r="E25">
      <f>D25-C25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90" sId="1" odxf="1" dxf="1">
    <oc r="F25" t="inlineStr">
      <is>
        <t>в 1,6 р.б.</t>
      </is>
    </oc>
    <nc r="F25">
      <f>D25/C25*100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25" start="0" length="0">
    <dxf>
      <fill>
        <patternFill patternType="solid">
          <bgColor theme="0"/>
        </patternFill>
      </fill>
    </dxf>
  </rfmt>
  <rfmt sheetId="1" sqref="H25" start="0" length="0">
    <dxf>
      <fill>
        <patternFill patternType="solid">
          <bgColor theme="0"/>
        </patternFill>
      </fill>
    </dxf>
  </rfmt>
  <rfmt sheetId="1" sqref="I25" start="0" length="0">
    <dxf>
      <fill>
        <patternFill patternType="solid">
          <bgColor theme="0"/>
        </patternFill>
      </fill>
    </dxf>
  </rfmt>
  <rfmt sheetId="1" sqref="J25" start="0" length="0">
    <dxf>
      <fill>
        <patternFill patternType="solid">
          <bgColor theme="0"/>
        </patternFill>
      </fill>
    </dxf>
  </rfmt>
  <rfmt sheetId="1" sqref="A26" start="0" length="0">
    <dxf>
      <fill>
        <patternFill patternType="solid">
          <bgColor theme="0"/>
        </patternFill>
      </fill>
    </dxf>
  </rfmt>
  <rfmt sheetId="1" sqref="B26" start="0" length="0">
    <dxf>
      <fill>
        <patternFill patternType="solid">
          <bgColor theme="0"/>
        </patternFill>
      </fill>
    </dxf>
  </rfmt>
  <rcc rId="4891" sId="1" odxf="1" dxf="1" numFmtId="4">
    <oc r="C26">
      <v>656409.03599999996</v>
    </oc>
    <nc r="C26">
      <f>C27+C38+C41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92" sId="1" odxf="1" dxf="1" numFmtId="4">
    <oc r="D26">
      <v>818328.15300000005</v>
    </oc>
    <nc r="D26">
      <f>D27+D38+D41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93" sId="1" odxf="1" dxf="1" numFmtId="4">
    <oc r="E26">
      <v>161919.117</v>
    </oc>
    <nc r="E26">
      <f>D26-C26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94" sId="1" odxf="1" dxf="1" numFmtId="4">
    <oc r="F26">
      <v>124.7</v>
    </oc>
    <nc r="F26">
      <f>D26/C26*100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26" start="0" length="0">
    <dxf>
      <fill>
        <patternFill patternType="solid">
          <bgColor theme="0"/>
        </patternFill>
      </fill>
    </dxf>
  </rfmt>
  <rfmt sheetId="1" sqref="H26" start="0" length="0">
    <dxf>
      <fill>
        <patternFill patternType="solid">
          <bgColor theme="0"/>
        </patternFill>
      </fill>
    </dxf>
  </rfmt>
  <rfmt sheetId="1" sqref="I26" start="0" length="0">
    <dxf>
      <fill>
        <patternFill patternType="solid">
          <bgColor theme="0"/>
        </patternFill>
      </fill>
    </dxf>
  </rfmt>
  <rfmt sheetId="1" sqref="J26" start="0" length="0">
    <dxf>
      <fill>
        <patternFill patternType="solid">
          <bgColor theme="0"/>
        </patternFill>
      </fill>
    </dxf>
  </rfmt>
  <rfmt sheetId="1" sqref="A27" start="0" length="0">
    <dxf>
      <fill>
        <patternFill patternType="solid">
          <bgColor theme="0"/>
        </patternFill>
      </fill>
    </dxf>
  </rfmt>
  <rfmt sheetId="1" sqref="B27" start="0" length="0">
    <dxf>
      <fill>
        <patternFill patternType="solid">
          <bgColor theme="0"/>
        </patternFill>
      </fill>
    </dxf>
  </rfmt>
  <rcc rId="4895" sId="1" odxf="1" dxf="1" numFmtId="4">
    <oc r="C27">
      <v>184620.671</v>
    </oc>
    <nc r="C27">
      <f>SUM(C28:C37)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96" sId="1" odxf="1" dxf="1" numFmtId="4">
    <oc r="D27">
      <v>278268.86700000003</v>
    </oc>
    <nc r="D27">
      <f>SUM(D28:D37)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97" sId="1" odxf="1" dxf="1" numFmtId="4">
    <oc r="E27">
      <v>93648.195999999996</v>
    </oc>
    <nc r="E27">
      <f>D27-C27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898" sId="1" odxf="1" dxf="1" numFmtId="4">
    <oc r="F27">
      <v>150.69999999999999</v>
    </oc>
    <nc r="F27" t="inlineStr">
      <is>
        <t>у 2,4 р.б.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27" start="0" length="0">
    <dxf>
      <fill>
        <patternFill patternType="solid">
          <bgColor theme="0"/>
        </patternFill>
      </fill>
    </dxf>
  </rfmt>
  <rfmt sheetId="1" sqref="H27" start="0" length="0">
    <dxf>
      <fill>
        <patternFill patternType="solid">
          <bgColor theme="0"/>
        </patternFill>
      </fill>
    </dxf>
  </rfmt>
  <rfmt sheetId="1" sqref="I27" start="0" length="0">
    <dxf>
      <fill>
        <patternFill patternType="solid">
          <bgColor theme="0"/>
        </patternFill>
      </fill>
    </dxf>
  </rfmt>
  <rfmt sheetId="1" sqref="J27" start="0" length="0">
    <dxf>
      <fill>
        <patternFill patternType="solid">
          <bgColor theme="0"/>
        </patternFill>
      </fill>
    </dxf>
  </rfmt>
  <rfmt sheetId="1" sqref="A28" start="0" length="0">
    <dxf>
      <fill>
        <patternFill patternType="solid">
          <bgColor theme="0"/>
        </patternFill>
      </fill>
    </dxf>
  </rfmt>
  <rfmt sheetId="1" sqref="B28" start="0" length="0">
    <dxf>
      <fill>
        <patternFill patternType="solid">
          <bgColor theme="0"/>
        </patternFill>
      </fill>
    </dxf>
  </rfmt>
  <rcc rId="4899" sId="1" odxf="1" dxf="1" numFmtId="4">
    <oc r="C28">
      <v>224.22300000000001</v>
    </oc>
    <nc r="C28">
      <v>28.814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00" sId="1" odxf="1" dxf="1" numFmtId="4">
    <oc r="D28">
      <v>139.798</v>
    </oc>
    <nc r="D28">
      <v>163.33600000000001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01" sId="1" odxf="1" dxf="1" numFmtId="4">
    <oc r="E28">
      <v>-84.424999999999997</v>
    </oc>
    <nc r="E28">
      <f>D28-C28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02" sId="1" odxf="1" dxf="1" numFmtId="4">
    <oc r="F28">
      <v>62.3</v>
    </oc>
    <nc r="F28" t="inlineStr">
      <is>
        <t>у 5,7 р.б.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28" start="0" length="0">
    <dxf>
      <fill>
        <patternFill patternType="solid">
          <bgColor theme="0"/>
        </patternFill>
      </fill>
    </dxf>
  </rfmt>
  <rfmt sheetId="1" sqref="H28" start="0" length="0">
    <dxf>
      <fill>
        <patternFill patternType="solid">
          <bgColor theme="0"/>
        </patternFill>
      </fill>
    </dxf>
  </rfmt>
  <rfmt sheetId="1" sqref="I28" start="0" length="0">
    <dxf>
      <fill>
        <patternFill patternType="solid">
          <bgColor theme="0"/>
        </patternFill>
      </fill>
    </dxf>
  </rfmt>
  <rfmt sheetId="1" sqref="J28" start="0" length="0">
    <dxf>
      <fill>
        <patternFill patternType="solid">
          <bgColor theme="0"/>
        </patternFill>
      </fill>
    </dxf>
  </rfmt>
  <rfmt sheetId="1" sqref="A29" start="0" length="0">
    <dxf>
      <fill>
        <patternFill patternType="solid">
          <bgColor theme="0"/>
        </patternFill>
      </fill>
    </dxf>
  </rfmt>
  <rfmt sheetId="1" sqref="B29" start="0" length="0">
    <dxf>
      <fill>
        <patternFill patternType="solid">
          <bgColor theme="0"/>
        </patternFill>
      </fill>
    </dxf>
  </rfmt>
  <rcc rId="4903" sId="1" odxf="1" dxf="1" numFmtId="4">
    <oc r="C29">
      <v>115.334</v>
    </oc>
    <nc r="C29">
      <v>86.292000000000002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04" sId="1" odxf="1" dxf="1" numFmtId="4">
    <oc r="D29">
      <v>408.83300000000003</v>
    </oc>
    <nc r="D29">
      <v>179.87299999999999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05" sId="1" odxf="1" dxf="1" numFmtId="4">
    <oc r="E29">
      <v>293.49900000000002</v>
    </oc>
    <nc r="E29">
      <f>D29-C29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06" sId="1" odxf="1" dxf="1">
    <oc r="F29" t="inlineStr">
      <is>
        <t>в 3,5 р.б.</t>
      </is>
    </oc>
    <nc r="F29" t="inlineStr">
      <is>
        <t>у 2,1 р.б.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29" start="0" length="0">
    <dxf>
      <fill>
        <patternFill patternType="solid">
          <bgColor theme="0"/>
        </patternFill>
      </fill>
    </dxf>
  </rfmt>
  <rfmt sheetId="1" sqref="H29" start="0" length="0">
    <dxf>
      <fill>
        <patternFill patternType="solid">
          <bgColor theme="0"/>
        </patternFill>
      </fill>
    </dxf>
  </rfmt>
  <rfmt sheetId="1" sqref="I29" start="0" length="0">
    <dxf>
      <fill>
        <patternFill patternType="solid">
          <bgColor theme="0"/>
        </patternFill>
      </fill>
    </dxf>
  </rfmt>
  <rfmt sheetId="1" sqref="J29" start="0" length="0">
    <dxf>
      <fill>
        <patternFill patternType="solid">
          <bgColor theme="0"/>
        </patternFill>
      </fill>
    </dxf>
  </rfmt>
  <rfmt sheetId="1" sqref="A30" start="0" length="0">
    <dxf>
      <fill>
        <patternFill patternType="solid">
          <bgColor theme="0"/>
        </patternFill>
      </fill>
    </dxf>
  </rfmt>
  <rfmt sheetId="1" sqref="B30" start="0" length="0">
    <dxf>
      <fill>
        <patternFill patternType="solid">
          <bgColor theme="0"/>
        </patternFill>
      </fill>
    </dxf>
  </rfmt>
  <rcc rId="4907" sId="1" odxf="1" dxf="1" numFmtId="4">
    <oc r="C30">
      <v>396.26900000000001</v>
    </oc>
    <nc r="C30">
      <v>275.06599999999997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08" sId="1" odxf="1" dxf="1" numFmtId="4">
    <oc r="D30">
      <v>2612.25</v>
    </oc>
    <nc r="D30">
      <v>2252.1790000000001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09" sId="1" odxf="1" dxf="1" numFmtId="4">
    <oc r="E30">
      <v>2215.9810000000002</v>
    </oc>
    <nc r="E30">
      <f>D30-C30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10" sId="1" odxf="1" dxf="1">
    <oc r="F30" t="inlineStr">
      <is>
        <t>в 6,6 р.б.</t>
      </is>
    </oc>
    <nc r="F30" t="inlineStr">
      <is>
        <t>у 8,2 р.б.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30" start="0" length="0">
    <dxf>
      <fill>
        <patternFill patternType="solid">
          <bgColor theme="0"/>
        </patternFill>
      </fill>
    </dxf>
  </rfmt>
  <rfmt sheetId="1" sqref="H30" start="0" length="0">
    <dxf>
      <fill>
        <patternFill patternType="solid">
          <bgColor theme="0"/>
        </patternFill>
      </fill>
    </dxf>
  </rfmt>
  <rfmt sheetId="1" sqref="I30" start="0" length="0">
    <dxf>
      <fill>
        <patternFill patternType="solid">
          <bgColor theme="0"/>
        </patternFill>
      </fill>
    </dxf>
  </rfmt>
  <rfmt sheetId="1" sqref="J30" start="0" length="0">
    <dxf>
      <fill>
        <patternFill patternType="solid">
          <bgColor theme="0"/>
        </patternFill>
      </fill>
    </dxf>
  </rfmt>
  <rfmt sheetId="1" sqref="A31" start="0" length="0">
    <dxf>
      <fill>
        <patternFill patternType="solid">
          <bgColor theme="0"/>
        </patternFill>
      </fill>
    </dxf>
  </rfmt>
  <rfmt sheetId="1" sqref="B31" start="0" length="0">
    <dxf>
      <fill>
        <patternFill patternType="solid">
          <bgColor theme="0"/>
        </patternFill>
      </fill>
    </dxf>
  </rfmt>
  <rcc rId="4911" sId="1" odxf="1" dxf="1" numFmtId="4">
    <oc r="C31">
      <v>31698.7</v>
    </oc>
    <nc r="C31">
      <v>6164.6909999999998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12" sId="1" odxf="1" dxf="1" numFmtId="4">
    <oc r="D31">
      <v>41002.646000000001</v>
    </oc>
    <nc r="D31">
      <v>12634.598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13" sId="1" odxf="1" dxf="1" numFmtId="4">
    <oc r="E31">
      <v>9303.9459999999999</v>
    </oc>
    <nc r="E31">
      <f>D31-C31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14" sId="1" odxf="1" dxf="1" numFmtId="4">
    <oc r="F31">
      <v>129.4</v>
    </oc>
    <nc r="F31" t="inlineStr">
      <is>
        <t>у 2,1 р.б.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31" start="0" length="0">
    <dxf>
      <fill>
        <patternFill patternType="solid">
          <bgColor theme="0"/>
        </patternFill>
      </fill>
    </dxf>
  </rfmt>
  <rfmt sheetId="1" sqref="H31" start="0" length="0">
    <dxf>
      <fill>
        <patternFill patternType="solid">
          <bgColor theme="0"/>
        </patternFill>
      </fill>
    </dxf>
  </rfmt>
  <rfmt sheetId="1" sqref="I31" start="0" length="0">
    <dxf>
      <fill>
        <patternFill patternType="solid">
          <bgColor theme="0"/>
        </patternFill>
      </fill>
    </dxf>
  </rfmt>
  <rfmt sheetId="1" sqref="J31" start="0" length="0">
    <dxf>
      <fill>
        <patternFill patternType="solid">
          <bgColor theme="0"/>
        </patternFill>
      </fill>
    </dxf>
  </rfmt>
  <rfmt sheetId="1" sqref="A32" start="0" length="0">
    <dxf>
      <fill>
        <patternFill patternType="solid">
          <bgColor theme="0"/>
        </patternFill>
      </fill>
    </dxf>
  </rfmt>
  <rfmt sheetId="1" sqref="B32" start="0" length="0">
    <dxf>
      <fill>
        <patternFill patternType="solid">
          <bgColor theme="0"/>
        </patternFill>
      </fill>
    </dxf>
  </rfmt>
  <rcc rId="4915" sId="1" odxf="1" dxf="1" numFmtId="4">
    <oc r="C32">
      <v>63249.053</v>
    </oc>
    <nc r="C32">
      <v>13193.331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16" sId="1" odxf="1" dxf="1" numFmtId="4">
    <oc r="D32">
      <v>74820.554999999993</v>
    </oc>
    <nc r="D32">
      <v>21273.021000000001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17" sId="1" odxf="1" dxf="1" numFmtId="4">
    <oc r="E32">
      <v>11571.502</v>
    </oc>
    <nc r="E32">
      <f>D32-C32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18" sId="1" odxf="1" dxf="1" numFmtId="4">
    <oc r="F32">
      <v>118.3</v>
    </oc>
    <nc r="F32">
      <f>D32/C32*100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32" start="0" length="0">
    <dxf>
      <fill>
        <patternFill patternType="solid">
          <bgColor theme="0"/>
        </patternFill>
      </fill>
    </dxf>
  </rfmt>
  <rfmt sheetId="1" sqref="H32" start="0" length="0">
    <dxf>
      <fill>
        <patternFill patternType="solid">
          <bgColor theme="0"/>
        </patternFill>
      </fill>
    </dxf>
  </rfmt>
  <rfmt sheetId="1" sqref="I32" start="0" length="0">
    <dxf>
      <fill>
        <patternFill patternType="solid">
          <bgColor theme="0"/>
        </patternFill>
      </fill>
    </dxf>
  </rfmt>
  <rfmt sheetId="1" sqref="J32" start="0" length="0">
    <dxf>
      <fill>
        <patternFill patternType="solid">
          <bgColor theme="0"/>
        </patternFill>
      </fill>
    </dxf>
  </rfmt>
  <rfmt sheetId="1" sqref="A33" start="0" length="0">
    <dxf>
      <fill>
        <patternFill patternType="solid">
          <bgColor theme="0"/>
        </patternFill>
      </fill>
    </dxf>
  </rfmt>
  <rfmt sheetId="1" sqref="B33" start="0" length="0">
    <dxf>
      <fill>
        <patternFill patternType="solid">
          <bgColor theme="0"/>
        </patternFill>
      </fill>
    </dxf>
  </rfmt>
  <rcc rId="4919" sId="1" odxf="1" dxf="1" numFmtId="4">
    <oc r="C33">
      <v>82971.623999999996</v>
    </oc>
    <nc r="C33">
      <v>17949.536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20" sId="1" odxf="1" dxf="1" numFmtId="4">
    <oc r="D33">
      <v>132243.704</v>
    </oc>
    <nc r="D33">
      <v>52637.156000000003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21" sId="1" odxf="1" dxf="1" numFmtId="4">
    <oc r="E33">
      <v>49272.08</v>
    </oc>
    <nc r="E33">
      <f>D33-C33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22" sId="1" odxf="1" dxf="1" numFmtId="4">
    <oc r="F33">
      <v>159.4</v>
    </oc>
    <nc r="F33" t="inlineStr">
      <is>
        <t>у 2,9 р.б.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33" start="0" length="0">
    <dxf>
      <fill>
        <patternFill patternType="solid">
          <bgColor theme="0"/>
        </patternFill>
      </fill>
    </dxf>
  </rfmt>
  <rfmt sheetId="1" sqref="H33" start="0" length="0">
    <dxf>
      <fill>
        <patternFill patternType="solid">
          <bgColor theme="0"/>
        </patternFill>
      </fill>
    </dxf>
  </rfmt>
  <rfmt sheetId="1" sqref="I33" start="0" length="0">
    <dxf>
      <fill>
        <patternFill patternType="solid">
          <bgColor theme="0"/>
        </patternFill>
      </fill>
    </dxf>
  </rfmt>
  <rfmt sheetId="1" sqref="J33" start="0" length="0">
    <dxf>
      <fill>
        <patternFill patternType="solid">
          <bgColor theme="0"/>
        </patternFill>
      </fill>
    </dxf>
  </rfmt>
  <rfmt sheetId="1" sqref="A34" start="0" length="0">
    <dxf>
      <fill>
        <patternFill patternType="solid">
          <bgColor theme="0"/>
        </patternFill>
      </fill>
    </dxf>
  </rfmt>
  <rfmt sheetId="1" sqref="B34" start="0" length="0">
    <dxf>
      <fill>
        <patternFill patternType="solid">
          <bgColor theme="0"/>
        </patternFill>
      </fill>
    </dxf>
  </rfmt>
  <rcc rId="4923" sId="1" odxf="1" dxf="1" numFmtId="4">
    <oc r="C34">
      <v>314.26600000000002</v>
    </oc>
    <nc r="C34">
      <v>247.74199999999999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24" sId="1" odxf="1" dxf="1" numFmtId="4">
    <oc r="D34">
      <v>4809.0919999999996</v>
    </oc>
    <nc r="D34">
      <v>802.81700000000001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25" sId="1" odxf="1" dxf="1" numFmtId="4">
    <oc r="E34">
      <v>4494.826</v>
    </oc>
    <nc r="E34">
      <f>D34-C34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26" sId="1" odxf="1" dxf="1">
    <oc r="F34" t="inlineStr">
      <is>
        <t>в 15,3 р.б.</t>
      </is>
    </oc>
    <nc r="F34" t="inlineStr">
      <is>
        <t>у 3,2 р.б.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34" start="0" length="0">
    <dxf>
      <fill>
        <patternFill patternType="solid">
          <bgColor theme="0"/>
        </patternFill>
      </fill>
    </dxf>
  </rfmt>
  <rfmt sheetId="1" sqref="H34" start="0" length="0">
    <dxf>
      <fill>
        <patternFill patternType="solid">
          <bgColor theme="0"/>
        </patternFill>
      </fill>
    </dxf>
  </rfmt>
  <rfmt sheetId="1" sqref="I34" start="0" length="0">
    <dxf>
      <fill>
        <patternFill patternType="solid">
          <bgColor theme="0"/>
        </patternFill>
      </fill>
    </dxf>
  </rfmt>
  <rfmt sheetId="1" sqref="J34" start="0" length="0">
    <dxf>
      <fill>
        <patternFill patternType="solid">
          <bgColor theme="0"/>
        </patternFill>
      </fill>
    </dxf>
  </rfmt>
  <rfmt sheetId="1" sqref="A35" start="0" length="0">
    <dxf>
      <fill>
        <patternFill patternType="solid">
          <bgColor theme="0"/>
        </patternFill>
      </fill>
    </dxf>
  </rfmt>
  <rfmt sheetId="1" sqref="B35" start="0" length="0">
    <dxf>
      <fill>
        <patternFill patternType="solid">
          <bgColor theme="0"/>
        </patternFill>
      </fill>
    </dxf>
  </rfmt>
  <rcc rId="4927" sId="1" odxf="1" dxf="1" numFmtId="4">
    <oc r="C35">
      <v>4952.9849999999997</v>
    </oc>
    <nc r="C35">
      <v>2272.7089999999998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28" sId="1" odxf="1" dxf="1" numFmtId="4">
    <oc r="D35">
      <v>20410.465</v>
    </oc>
    <nc r="D35">
      <v>6234.8059999999996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29" sId="1" odxf="1" dxf="1" numFmtId="4">
    <oc r="E35">
      <v>15457.48</v>
    </oc>
    <nc r="E35">
      <f>D35-C35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30" sId="1" odxf="1" dxf="1">
    <oc r="F35" t="inlineStr">
      <is>
        <t>в 4,1 р.б.</t>
      </is>
    </oc>
    <nc r="F35" t="inlineStr">
      <is>
        <t>у 2,7 р.б.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35" start="0" length="0">
    <dxf>
      <fill>
        <patternFill patternType="solid">
          <bgColor theme="0"/>
        </patternFill>
      </fill>
    </dxf>
  </rfmt>
  <rfmt sheetId="1" sqref="H35" start="0" length="0">
    <dxf>
      <fill>
        <patternFill patternType="solid">
          <bgColor theme="0"/>
        </patternFill>
      </fill>
    </dxf>
  </rfmt>
  <rfmt sheetId="1" sqref="I35" start="0" length="0">
    <dxf>
      <fill>
        <patternFill patternType="solid">
          <bgColor theme="0"/>
        </patternFill>
      </fill>
    </dxf>
  </rfmt>
  <rfmt sheetId="1" sqref="J35" start="0" length="0">
    <dxf>
      <fill>
        <patternFill patternType="solid">
          <bgColor theme="0"/>
        </patternFill>
      </fill>
    </dxf>
  </rfmt>
  <rfmt sheetId="1" sqref="A36" start="0" length="0">
    <dxf>
      <fill>
        <patternFill patternType="solid">
          <bgColor theme="0"/>
        </patternFill>
      </fill>
    </dxf>
  </rfmt>
  <rfmt sheetId="1" sqref="B36" start="0" length="0">
    <dxf>
      <fill>
        <patternFill patternType="solid">
          <bgColor theme="0"/>
        </patternFill>
      </fill>
    </dxf>
  </rfmt>
  <rcc rId="4931" sId="1" odxf="1" dxf="1" numFmtId="4">
    <oc r="C36">
      <v>174.31800000000001</v>
    </oc>
    <nc r="C36">
      <v>79.167000000000002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32" sId="1" odxf="1" dxf="1" numFmtId="4">
    <oc r="D36">
      <v>1333.559</v>
    </oc>
    <nc r="D36">
      <v>329.52699999999999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33" sId="1" odxf="1" dxf="1" numFmtId="4">
    <oc r="E36">
      <v>1159.241</v>
    </oc>
    <nc r="E36">
      <f>D36-C36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34" sId="1" odxf="1" dxf="1">
    <oc r="F36" t="inlineStr">
      <is>
        <t>в 7,7 р.б.</t>
      </is>
    </oc>
    <nc r="F36" t="inlineStr">
      <is>
        <t>у 4,2 р.б.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36" start="0" length="0">
    <dxf>
      <fill>
        <patternFill patternType="solid">
          <bgColor theme="0"/>
        </patternFill>
      </fill>
    </dxf>
  </rfmt>
  <rfmt sheetId="1" sqref="H36" start="0" length="0">
    <dxf>
      <fill>
        <patternFill patternType="solid">
          <bgColor theme="0"/>
        </patternFill>
      </fill>
    </dxf>
  </rfmt>
  <rfmt sheetId="1" sqref="I36" start="0" length="0">
    <dxf>
      <fill>
        <patternFill patternType="solid">
          <bgColor theme="0"/>
        </patternFill>
      </fill>
    </dxf>
  </rfmt>
  <rfmt sheetId="1" sqref="J36" start="0" length="0">
    <dxf>
      <fill>
        <patternFill patternType="solid">
          <bgColor theme="0"/>
        </patternFill>
      </fill>
    </dxf>
  </rfmt>
  <rfmt sheetId="1" sqref="A37" start="0" length="0">
    <dxf>
      <fill>
        <patternFill patternType="solid">
          <bgColor theme="0"/>
        </patternFill>
      </fill>
    </dxf>
  </rfmt>
  <rfmt sheetId="1" sqref="B37" start="0" length="0">
    <dxf>
      <fill>
        <patternFill patternType="solid">
          <bgColor theme="0"/>
        </patternFill>
      </fill>
    </dxf>
  </rfmt>
  <rcc rId="4935" sId="1" odxf="1" dxf="1" numFmtId="4">
    <oc r="C37">
      <v>523.899</v>
    </oc>
    <nc r="C37">
      <v>136.28700000000001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36" sId="1" odxf="1" dxf="1" numFmtId="4">
    <oc r="D37">
      <v>487.96499999999997</v>
    </oc>
    <nc r="D37">
      <v>134.917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37" sId="1" odxf="1" dxf="1" numFmtId="4">
    <oc r="E37">
      <v>-35.933999999999997</v>
    </oc>
    <nc r="E37">
      <f>D37-C37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38" sId="1" odxf="1" dxf="1" numFmtId="4">
    <oc r="F37">
      <v>93.1</v>
    </oc>
    <nc r="F37">
      <f>D37/C37*100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37" start="0" length="0">
    <dxf>
      <fill>
        <patternFill patternType="solid">
          <bgColor theme="0"/>
        </patternFill>
      </fill>
    </dxf>
  </rfmt>
  <rfmt sheetId="1" sqref="H37" start="0" length="0">
    <dxf>
      <fill>
        <patternFill patternType="solid">
          <bgColor theme="0"/>
        </patternFill>
      </fill>
    </dxf>
  </rfmt>
  <rfmt sheetId="1" sqref="I37" start="0" length="0">
    <dxf>
      <fill>
        <patternFill patternType="solid">
          <bgColor theme="0"/>
        </patternFill>
      </fill>
    </dxf>
  </rfmt>
  <rfmt sheetId="1" sqref="J37" start="0" length="0">
    <dxf>
      <fill>
        <patternFill patternType="solid">
          <bgColor theme="0"/>
        </patternFill>
      </fill>
    </dxf>
  </rfmt>
  <rfmt sheetId="1" sqref="A38" start="0" length="0">
    <dxf>
      <fill>
        <patternFill patternType="solid">
          <bgColor theme="0"/>
        </patternFill>
      </fill>
    </dxf>
  </rfmt>
  <rfmt sheetId="1" sqref="B38" start="0" length="0">
    <dxf>
      <fill>
        <patternFill patternType="solid">
          <bgColor theme="0"/>
        </patternFill>
      </fill>
    </dxf>
  </rfmt>
  <rcc rId="4939" sId="1" odxf="1" dxf="1" numFmtId="4">
    <oc r="C38">
      <v>563.43899999999996</v>
    </oc>
    <nc r="C38">
      <f>C39+C40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40" sId="1" odxf="1" dxf="1" numFmtId="4">
    <oc r="D38">
      <v>737.18</v>
    </oc>
    <nc r="D38">
      <f>D39+D40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41" sId="1" odxf="1" dxf="1" numFmtId="4">
    <oc r="E38">
      <v>173.74100000000001</v>
    </oc>
    <nc r="E38">
      <f>D38-C38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42" sId="1" odxf="1" dxf="1" numFmtId="4">
    <oc r="F38">
      <v>130.80000000000001</v>
    </oc>
    <nc r="F38" t="inlineStr">
      <is>
        <t>у 10,3 р.б.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38" start="0" length="0">
    <dxf>
      <fill>
        <patternFill patternType="solid">
          <bgColor theme="0"/>
        </patternFill>
      </fill>
    </dxf>
  </rfmt>
  <rfmt sheetId="1" sqref="H38" start="0" length="0">
    <dxf>
      <fill>
        <patternFill patternType="solid">
          <bgColor theme="0"/>
        </patternFill>
      </fill>
    </dxf>
  </rfmt>
  <rfmt sheetId="1" sqref="I38" start="0" length="0">
    <dxf>
      <fill>
        <patternFill patternType="solid">
          <bgColor theme="0"/>
        </patternFill>
      </fill>
    </dxf>
  </rfmt>
  <rfmt sheetId="1" sqref="J38" start="0" length="0">
    <dxf>
      <fill>
        <patternFill patternType="solid">
          <bgColor theme="0"/>
        </patternFill>
      </fill>
    </dxf>
  </rfmt>
  <rfmt sheetId="1" sqref="A39" start="0" length="0">
    <dxf>
      <fill>
        <patternFill patternType="solid">
          <bgColor theme="0"/>
        </patternFill>
      </fill>
    </dxf>
  </rfmt>
  <rfmt sheetId="1" sqref="B39" start="0" length="0">
    <dxf>
      <fill>
        <patternFill patternType="solid">
          <bgColor theme="0"/>
        </patternFill>
      </fill>
    </dxf>
  </rfmt>
  <rcc rId="4943" sId="1" odxf="1" dxf="1" numFmtId="4">
    <oc r="C39">
      <v>162.14099999999999</v>
    </oc>
    <nc r="C39">
      <v>25.815000000000001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44" sId="1" odxf="1" dxf="1" numFmtId="4">
    <oc r="D39">
      <v>263.48399999999998</v>
    </oc>
    <nc r="D39">
      <v>172.43600000000001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45" sId="1" odxf="1" dxf="1" numFmtId="4">
    <oc r="E39">
      <v>101.343</v>
    </oc>
    <nc r="E39">
      <f>D39-C39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46" sId="1" odxf="1" dxf="1">
    <oc r="F39" t="inlineStr">
      <is>
        <t>в 1,6 р.б.</t>
      </is>
    </oc>
    <nc r="F39" t="inlineStr">
      <is>
        <t>у 6,7 р.б.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39" start="0" length="0">
    <dxf>
      <fill>
        <patternFill patternType="solid">
          <bgColor theme="0"/>
        </patternFill>
      </fill>
    </dxf>
  </rfmt>
  <rfmt sheetId="1" sqref="H39" start="0" length="0">
    <dxf>
      <fill>
        <patternFill patternType="solid">
          <bgColor theme="0"/>
        </patternFill>
      </fill>
    </dxf>
  </rfmt>
  <rfmt sheetId="1" sqref="I39" start="0" length="0">
    <dxf>
      <fill>
        <patternFill patternType="solid">
          <bgColor theme="0"/>
        </patternFill>
      </fill>
    </dxf>
  </rfmt>
  <rfmt sheetId="1" sqref="J39" start="0" length="0">
    <dxf>
      <fill>
        <patternFill patternType="solid">
          <bgColor theme="0"/>
        </patternFill>
      </fill>
    </dxf>
  </rfmt>
  <rfmt sheetId="1" sqref="A40" start="0" length="0">
    <dxf>
      <fill>
        <patternFill patternType="solid">
          <bgColor theme="0"/>
        </patternFill>
      </fill>
    </dxf>
  </rfmt>
  <rfmt sheetId="1" sqref="B40" start="0" length="0">
    <dxf>
      <fill>
        <patternFill patternType="solid">
          <bgColor theme="0"/>
        </patternFill>
      </fill>
    </dxf>
  </rfmt>
  <rcc rId="4947" sId="1" odxf="1" dxf="1" numFmtId="4">
    <oc r="C40">
      <v>401.298</v>
    </oc>
    <nc r="C40">
      <v>8.3949999999999996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48" sId="1" odxf="1" dxf="1" numFmtId="4">
    <oc r="D40">
      <v>473.69600000000003</v>
    </oc>
    <nc r="D40">
      <v>179.22800000000001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49" sId="1" odxf="1" dxf="1" numFmtId="4">
    <oc r="E40">
      <v>72.397999999999996</v>
    </oc>
    <nc r="E40">
      <f>D40-C40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50" sId="1" odxf="1" dxf="1" numFmtId="4">
    <oc r="F40">
      <v>118</v>
    </oc>
    <nc r="F40" t="inlineStr">
      <is>
        <t>у 21,3 р.б.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40" start="0" length="0">
    <dxf>
      <fill>
        <patternFill patternType="solid">
          <bgColor theme="0"/>
        </patternFill>
      </fill>
    </dxf>
  </rfmt>
  <rfmt sheetId="1" sqref="H40" start="0" length="0">
    <dxf>
      <fill>
        <patternFill patternType="solid">
          <bgColor theme="0"/>
        </patternFill>
      </fill>
    </dxf>
  </rfmt>
  <rfmt sheetId="1" sqref="I40" start="0" length="0">
    <dxf>
      <fill>
        <patternFill patternType="solid">
          <bgColor theme="0"/>
        </patternFill>
      </fill>
    </dxf>
  </rfmt>
  <rfmt sheetId="1" sqref="J40" start="0" length="0">
    <dxf>
      <fill>
        <patternFill patternType="solid">
          <bgColor theme="0"/>
        </patternFill>
      </fill>
    </dxf>
  </rfmt>
  <rfmt sheetId="1" sqref="A41" start="0" length="0">
    <dxf>
      <fill>
        <patternFill patternType="solid">
          <bgColor theme="0"/>
        </patternFill>
      </fill>
    </dxf>
  </rfmt>
  <rfmt sheetId="1" sqref="B41" start="0" length="0">
    <dxf>
      <fill>
        <patternFill patternType="solid">
          <bgColor theme="0"/>
        </patternFill>
      </fill>
    </dxf>
  </rfmt>
  <rcc rId="4951" sId="1" odxf="1" dxf="1" numFmtId="4">
    <oc r="C41">
      <v>471224.92599999998</v>
    </oc>
    <nc r="C41">
      <f>C42+C43+C44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52" sId="1" odxf="1" dxf="1" numFmtId="4">
    <oc r="D41">
      <v>539322.10600000003</v>
    </oc>
    <nc r="D41">
      <f>D42+D43+D44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53" sId="1" odxf="1" dxf="1" numFmtId="4">
    <oc r="E41">
      <v>68097.179999999993</v>
    </oc>
    <nc r="E41">
      <f>D41-C41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54" sId="1" odxf="1" dxf="1" numFmtId="4">
    <oc r="F41">
      <v>114.5</v>
    </oc>
    <nc r="F41">
      <f>D41/C41*100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41" start="0" length="0">
    <dxf>
      <fill>
        <patternFill patternType="solid">
          <bgColor theme="0"/>
        </patternFill>
      </fill>
    </dxf>
  </rfmt>
  <rfmt sheetId="1" sqref="H41" start="0" length="0">
    <dxf>
      <fill>
        <patternFill patternType="solid">
          <bgColor theme="0"/>
        </patternFill>
      </fill>
    </dxf>
  </rfmt>
  <rfmt sheetId="1" sqref="I41" start="0" length="0">
    <dxf>
      <fill>
        <patternFill patternType="solid">
          <bgColor theme="0"/>
        </patternFill>
      </fill>
    </dxf>
  </rfmt>
  <rfmt sheetId="1" sqref="J41" start="0" length="0">
    <dxf>
      <fill>
        <patternFill patternType="solid">
          <bgColor theme="0"/>
        </patternFill>
      </fill>
    </dxf>
  </rfmt>
  <rfmt sheetId="1" sqref="A42" start="0" length="0">
    <dxf>
      <fill>
        <patternFill patternType="solid">
          <bgColor theme="0"/>
        </patternFill>
      </fill>
    </dxf>
  </rfmt>
  <rfmt sheetId="1" sqref="B42" start="0" length="0">
    <dxf>
      <fill>
        <patternFill patternType="solid">
          <bgColor theme="0"/>
        </patternFill>
      </fill>
    </dxf>
  </rfmt>
  <rcc rId="4955" sId="1" odxf="1" dxf="1" numFmtId="4">
    <oc r="C42">
      <v>105368.02499999999</v>
    </oc>
    <nc r="C42">
      <v>31817.879000000001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56" sId="1" odxf="1" dxf="1" numFmtId="4">
    <oc r="D42">
      <v>118865.28</v>
    </oc>
    <nc r="D42">
      <v>26449.010999999999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57" sId="1" odxf="1" dxf="1" numFmtId="4">
    <oc r="E42">
      <v>13497.254999999999</v>
    </oc>
    <nc r="E42">
      <f>D42-C42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58" sId="1" odxf="1" dxf="1" numFmtId="4">
    <oc r="F42">
      <v>112.8</v>
    </oc>
    <nc r="F42">
      <f>D42/C42*100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42" start="0" length="0">
    <dxf>
      <fill>
        <patternFill patternType="solid">
          <bgColor theme="0"/>
        </patternFill>
      </fill>
    </dxf>
  </rfmt>
  <rfmt sheetId="1" sqref="H42" start="0" length="0">
    <dxf>
      <fill>
        <patternFill patternType="solid">
          <bgColor theme="0"/>
        </patternFill>
      </fill>
    </dxf>
  </rfmt>
  <rfmt sheetId="1" sqref="I42" start="0" length="0">
    <dxf>
      <fill>
        <patternFill patternType="solid">
          <bgColor theme="0"/>
        </patternFill>
      </fill>
    </dxf>
  </rfmt>
  <rfmt sheetId="1" sqref="J42" start="0" length="0">
    <dxf>
      <fill>
        <patternFill patternType="solid">
          <bgColor theme="0"/>
        </patternFill>
      </fill>
    </dxf>
  </rfmt>
  <rfmt sheetId="1" sqref="A43" start="0" length="0">
    <dxf>
      <fill>
        <patternFill patternType="solid">
          <bgColor theme="0"/>
        </patternFill>
      </fill>
    </dxf>
  </rfmt>
  <rfmt sheetId="1" sqref="B43" start="0" length="0">
    <dxf>
      <fill>
        <patternFill patternType="solid">
          <bgColor theme="0"/>
        </patternFill>
      </fill>
    </dxf>
  </rfmt>
  <rcc rId="4959" sId="1" odxf="1" dxf="1" numFmtId="4">
    <oc r="C43">
      <v>365823.56599999999</v>
    </oc>
    <nc r="C43">
      <v>93710.808999999994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60" sId="1" odxf="1" dxf="1" numFmtId="4">
    <oc r="D43">
      <v>420465.82900000003</v>
    </oc>
    <nc r="D43">
      <v>151882.81200000001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61" sId="1" odxf="1" dxf="1" numFmtId="4">
    <oc r="E43">
      <v>54642.262999999999</v>
    </oc>
    <nc r="E43">
      <f>D43-C43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62" sId="1" odxf="1" dxf="1" numFmtId="4">
    <oc r="F43">
      <v>114.9</v>
    </oc>
    <nc r="F43">
      <f>D43/C43*100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43" start="0" length="0">
    <dxf>
      <fill>
        <patternFill patternType="solid">
          <bgColor theme="0"/>
        </patternFill>
      </fill>
    </dxf>
  </rfmt>
  <rfmt sheetId="1" sqref="H43" start="0" length="0">
    <dxf>
      <fill>
        <patternFill patternType="solid">
          <bgColor theme="0"/>
        </patternFill>
      </fill>
    </dxf>
  </rfmt>
  <rfmt sheetId="1" sqref="I43" start="0" length="0">
    <dxf>
      <fill>
        <patternFill patternType="solid">
          <bgColor theme="0"/>
        </patternFill>
      </fill>
    </dxf>
  </rfmt>
  <rfmt sheetId="1" sqref="J43" start="0" length="0">
    <dxf>
      <fill>
        <patternFill patternType="solid">
          <bgColor theme="0"/>
        </patternFill>
      </fill>
    </dxf>
  </rfmt>
  <rfmt sheetId="1" sqref="A44" start="0" length="0">
    <dxf>
      <fill>
        <patternFill patternType="solid">
          <bgColor theme="0"/>
        </patternFill>
      </fill>
    </dxf>
  </rfmt>
  <rfmt sheetId="1" sqref="B44" start="0" length="0">
    <dxf>
      <fill>
        <patternFill patternType="solid">
          <bgColor theme="0"/>
        </patternFill>
      </fill>
    </dxf>
  </rfmt>
  <rcc rId="4963" sId="1" odxf="1" dxf="1" numFmtId="4">
    <oc r="C44">
      <v>33.335000000000001</v>
    </oc>
    <nc r="C44"/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64" sId="1" odxf="1" dxf="1" numFmtId="4">
    <oc r="D44">
      <v>-9.0030000000000001</v>
    </oc>
    <nc r="D44">
      <v>0.307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65" sId="1" odxf="1" dxf="1" numFmtId="4">
    <oc r="E44">
      <v>-42.338000000000001</v>
    </oc>
    <nc r="E44">
      <f>D44-C44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F44" start="0" length="0">
    <dxf>
      <fill>
        <patternFill patternType="solid">
          <bgColor theme="0"/>
        </patternFill>
      </fill>
    </dxf>
  </rfmt>
  <rfmt sheetId="1" sqref="G44" start="0" length="0">
    <dxf>
      <fill>
        <patternFill patternType="solid">
          <bgColor theme="0"/>
        </patternFill>
      </fill>
    </dxf>
  </rfmt>
  <rfmt sheetId="1" sqref="H44" start="0" length="0">
    <dxf>
      <fill>
        <patternFill patternType="solid">
          <bgColor theme="0"/>
        </patternFill>
      </fill>
    </dxf>
  </rfmt>
  <rfmt sheetId="1" sqref="I44" start="0" length="0">
    <dxf>
      <fill>
        <patternFill patternType="solid">
          <bgColor theme="0"/>
        </patternFill>
      </fill>
    </dxf>
  </rfmt>
  <rfmt sheetId="1" sqref="J44" start="0" length="0">
    <dxf>
      <fill>
        <patternFill patternType="solid">
          <bgColor theme="0"/>
        </patternFill>
      </fill>
    </dxf>
  </rfmt>
  <rcc rId="4966" sId="1" odxf="1" dxf="1">
    <oc r="A45">
      <v>19000000</v>
    </oc>
    <nc r="A45">
      <v>19010000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67" sId="1" odxf="1" dxf="1">
    <oc r="B45" t="inlineStr">
      <is>
        <t>Інші податки та збори</t>
      </is>
    </oc>
    <nc r="B45" t="inlineStr">
      <is>
        <t>Екологічний податок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C45" start="0" length="0">
    <dxf>
      <fill>
        <patternFill patternType="solid">
          <bgColor theme="0"/>
        </patternFill>
      </fill>
      <alignment horizontal="general" readingOrder="0"/>
    </dxf>
  </rfmt>
  <rcc rId="4968" sId="1" odxf="1" dxf="1" numFmtId="4">
    <oc r="D45">
      <v>0.502</v>
    </oc>
    <nc r="D45"/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69" sId="1" odxf="1" dxf="1" numFmtId="4">
    <oc r="E45">
      <v>0.502</v>
    </oc>
    <nc r="E45"/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F45" start="0" length="0">
    <dxf>
      <fill>
        <patternFill patternType="solid">
          <bgColor theme="0"/>
        </patternFill>
      </fill>
    </dxf>
  </rfmt>
  <rcc rId="4970" sId="1" odxf="1" dxf="1" numFmtId="4">
    <oc r="G45">
      <v>407.81599999999997</v>
    </oc>
    <nc r="G45">
      <v>154.852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71" sId="1" odxf="1" dxf="1" numFmtId="4">
    <oc r="H45">
      <v>592.08000000000004</v>
    </oc>
    <nc r="H45">
      <v>170.81100000000001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72" sId="1" odxf="1" dxf="1" numFmtId="4">
    <oc r="I45">
      <v>184.26400000000001</v>
    </oc>
    <nc r="I45">
      <f>SUM(H45-G45)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73" sId="1" odxf="1" dxf="1" numFmtId="4">
    <oc r="J45">
      <v>145.19999999999999</v>
    </oc>
    <nc r="J45">
      <f>H45/G45*100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74" sId="1" odxf="1" dxf="1">
    <oc r="A46">
      <v>19010000</v>
    </oc>
    <nc r="A46">
      <v>20000000</v>
    </nc>
    <odxf>
      <font>
        <b val="0"/>
        <sz val="14"/>
        <name val="Times New Roman"/>
        <scheme val="none"/>
      </font>
      <fill>
        <patternFill patternType="none">
          <bgColor indexed="65"/>
        </patternFill>
      </fill>
    </odxf>
    <ndxf>
      <font>
        <b/>
        <sz val="14"/>
        <name val="Times New Roman"/>
        <scheme val="none"/>
      </font>
      <fill>
        <patternFill patternType="solid">
          <bgColor theme="0"/>
        </patternFill>
      </fill>
    </ndxf>
  </rcc>
  <rcc rId="4975" sId="1" odxf="1" dxf="1">
    <oc r="B46" t="inlineStr">
      <is>
        <t>Екологічний податок</t>
      </is>
    </oc>
    <nc r="B46" t="inlineStr">
      <is>
        <t>Неподаткові надходження</t>
      </is>
    </nc>
    <odxf>
      <font>
        <b val="0"/>
        <sz val="14"/>
        <name val="Times New Roman"/>
        <scheme val="none"/>
      </font>
      <fill>
        <patternFill patternType="none">
          <bgColor indexed="65"/>
        </patternFill>
      </fill>
    </odxf>
    <ndxf>
      <font>
        <b/>
        <sz val="14"/>
        <name val="Times New Roman"/>
        <scheme val="none"/>
      </font>
      <fill>
        <patternFill patternType="solid">
          <bgColor theme="0"/>
        </patternFill>
      </fill>
    </ndxf>
  </rcc>
  <rcc rId="4976" sId="1" odxf="1" dxf="1">
    <nc r="C46">
      <f>C47+C55+C65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4977" sId="1" odxf="1" dxf="1">
    <nc r="D46">
      <f>D47+D55+D65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4978" sId="1" odxf="1" dxf="1">
    <nc r="E46">
      <f>D46-C46</f>
    </nc>
    <odxf>
      <font>
        <b val="0"/>
        <sz val="14"/>
        <name val="Times New Roman"/>
        <scheme val="none"/>
      </font>
      <fill>
        <patternFill patternType="none">
          <bgColor indexed="65"/>
        </patternFill>
      </fill>
    </odxf>
    <ndxf>
      <font>
        <b/>
        <sz val="14"/>
        <name val="Times New Roman"/>
        <scheme val="none"/>
      </font>
      <fill>
        <patternFill patternType="solid">
          <bgColor theme="0"/>
        </patternFill>
      </fill>
    </ndxf>
  </rcc>
  <rcc rId="4979" sId="1" odxf="1" dxf="1">
    <nc r="F46">
      <f>D46/C46*100</f>
    </nc>
    <odxf>
      <font>
        <b val="0"/>
        <sz val="14"/>
        <name val="Times New Roman"/>
        <scheme val="none"/>
      </font>
      <fill>
        <patternFill patternType="none">
          <bgColor indexed="65"/>
        </patternFill>
      </fill>
    </odxf>
    <ndxf>
      <font>
        <b/>
        <sz val="14"/>
        <name val="Times New Roman"/>
        <scheme val="none"/>
      </font>
      <fill>
        <patternFill patternType="solid">
          <bgColor theme="0"/>
        </patternFill>
      </fill>
    </ndxf>
  </rcc>
  <rcc rId="4980" sId="1" odxf="1" dxf="1" numFmtId="4">
    <oc r="G46">
      <v>407.81599999999997</v>
    </oc>
    <nc r="G46">
      <f>G65+G73</f>
    </nc>
    <odxf>
      <font>
        <b val="0"/>
        <sz val="14"/>
        <name val="Times New Roman"/>
        <scheme val="none"/>
      </font>
      <fill>
        <patternFill patternType="none">
          <bgColor indexed="65"/>
        </patternFill>
      </fill>
    </odxf>
    <ndxf>
      <font>
        <b/>
        <sz val="14"/>
        <name val="Times New Roman"/>
        <scheme val="none"/>
      </font>
      <fill>
        <patternFill patternType="solid">
          <bgColor theme="0"/>
        </patternFill>
      </fill>
    </ndxf>
  </rcc>
  <rcc rId="4981" sId="1" odxf="1" dxf="1" numFmtId="4">
    <oc r="H46">
      <v>592.08799999999997</v>
    </oc>
    <nc r="H46">
      <f>H65+H73</f>
    </nc>
    <odxf>
      <font>
        <b val="0"/>
        <sz val="14"/>
        <name val="Times New Roman"/>
        <scheme val="none"/>
      </font>
      <fill>
        <patternFill patternType="none">
          <bgColor indexed="65"/>
        </patternFill>
      </fill>
    </odxf>
    <ndxf>
      <font>
        <b/>
        <sz val="14"/>
        <name val="Times New Roman"/>
        <scheme val="none"/>
      </font>
      <fill>
        <patternFill patternType="solid">
          <bgColor theme="0"/>
        </patternFill>
      </fill>
    </ndxf>
  </rcc>
  <rcc rId="4982" sId="1" odxf="1" dxf="1" numFmtId="4">
    <oc r="I46">
      <v>184.27199999999999</v>
    </oc>
    <nc r="I46">
      <f>SUM(H46-G46)</f>
    </nc>
    <odxf>
      <font>
        <b val="0"/>
        <sz val="14"/>
        <name val="Times New Roman"/>
        <scheme val="none"/>
      </font>
      <fill>
        <patternFill patternType="none">
          <bgColor indexed="65"/>
        </patternFill>
      </fill>
    </odxf>
    <ndxf>
      <font>
        <b/>
        <sz val="14"/>
        <name val="Times New Roman"/>
        <scheme val="none"/>
      </font>
      <fill>
        <patternFill patternType="solid">
          <bgColor theme="0"/>
        </patternFill>
      </fill>
    </ndxf>
  </rcc>
  <rcc rId="4983" sId="1" odxf="1" dxf="1" numFmtId="4">
    <oc r="J46">
      <v>145.19999999999999</v>
    </oc>
    <nc r="J46">
      <f>H46/G46*100</f>
    </nc>
    <odxf>
      <font>
        <b val="0"/>
        <sz val="14"/>
        <name val="Times New Roman"/>
        <scheme val="none"/>
      </font>
      <numFmt numFmtId="168" formatCode="#,##0.0"/>
      <fill>
        <patternFill patternType="none">
          <bgColor indexed="65"/>
        </patternFill>
      </fill>
    </odxf>
    <ndxf>
      <font>
        <b/>
        <sz val="14"/>
        <name val="Times New Roman"/>
        <scheme val="none"/>
      </font>
      <numFmt numFmtId="165" formatCode="0.0"/>
      <fill>
        <patternFill patternType="solid">
          <bgColor theme="0"/>
        </patternFill>
      </fill>
    </ndxf>
  </rcc>
  <rcc rId="4984" sId="1" odxf="1" dxf="1">
    <oc r="A47">
      <v>19050300</v>
    </oc>
    <nc r="A47">
      <v>21000000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85" sId="1" odxf="1" dxf="1">
    <oc r="B47" t="inlineStr">
      <is>
        <t>Надходження від сплати збору за забруднення навколишнього природного середовища фізичними особами  </t>
      </is>
    </oc>
    <nc r="B47" t="inlineStr">
      <is>
        <t>Доходи від власності та підприємницької діяльності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86" sId="1" odxf="1" dxf="1">
    <nc r="C47">
      <f>C48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87" sId="1" odxf="1" dxf="1">
    <nc r="D47">
      <f>D48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88" sId="1" odxf="1" dxf="1">
    <nc r="E47">
      <f>D47-C47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89" sId="1" odxf="1" dxf="1">
    <nc r="F47" t="inlineStr">
      <is>
        <t>у 2,9 р.б.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47" start="0" length="0">
    <dxf>
      <fill>
        <patternFill patternType="solid">
          <bgColor theme="0"/>
        </patternFill>
      </fill>
    </dxf>
  </rfmt>
  <rcc rId="4990" sId="1" odxf="1" dxf="1" numFmtId="4">
    <oc r="H47">
      <v>-8.0000000000000002E-3</v>
    </oc>
    <nc r="H47"/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91" sId="1" odxf="1" dxf="1" numFmtId="4">
    <oc r="I47">
      <v>-8.0000000000000002E-3</v>
    </oc>
    <nc r="I47"/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J47" start="0" length="0">
    <dxf>
      <fill>
        <patternFill patternType="solid">
          <bgColor theme="0"/>
        </patternFill>
      </fill>
    </dxf>
  </rfmt>
  <rcc rId="4992" sId="1" odxf="1" dxf="1">
    <oc r="A48">
      <v>19090500</v>
    </oc>
    <nc r="A48">
      <v>21080000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93" sId="1" odxf="1" dxf="1">
    <oc r="B48" t="inlineStr">
      <is>
        <t>Податки та збори, не віднесені до інших категорій</t>
      </is>
    </oc>
    <nc r="B48" t="inlineStr">
      <is>
        <t>Інші надходження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94" sId="1" odxf="1" dxf="1">
    <nc r="C48">
      <f>C49+C53+C50+C51+C52+C54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95" sId="1" odxf="1" dxf="1" numFmtId="4">
    <oc r="D48">
      <v>0.502</v>
    </oc>
    <nc r="D48">
      <f>D49+D53+D50+D51+D52+D54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96" sId="1" odxf="1" dxf="1" numFmtId="4">
    <oc r="E48">
      <v>0.502</v>
    </oc>
    <nc r="E48">
      <f>D48-C48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997" sId="1" odxf="1" dxf="1">
    <nc r="F48" t="inlineStr">
      <is>
        <t>у 2,9 р.б.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48" start="0" length="0">
    <dxf>
      <fill>
        <patternFill patternType="solid">
          <bgColor theme="0"/>
        </patternFill>
      </fill>
    </dxf>
  </rfmt>
  <rfmt sheetId="1" sqref="H48" start="0" length="0">
    <dxf>
      <fill>
        <patternFill patternType="solid">
          <bgColor theme="0"/>
        </patternFill>
      </fill>
    </dxf>
  </rfmt>
  <rfmt sheetId="1" sqref="I48" start="0" length="0">
    <dxf>
      <fill>
        <patternFill patternType="solid">
          <bgColor theme="0"/>
        </patternFill>
      </fill>
    </dxf>
  </rfmt>
  <rfmt sheetId="1" sqref="J48" start="0" length="0">
    <dxf>
      <fill>
        <patternFill patternType="solid">
          <bgColor theme="0"/>
        </patternFill>
      </fill>
    </dxf>
  </rfmt>
  <rcc rId="4998" sId="1" odxf="1" dxf="1">
    <oc r="A49">
      <v>20000000</v>
    </oc>
    <nc r="A49">
      <v>21080500</v>
    </nc>
    <odxf>
      <font>
        <b/>
        <sz val="14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4"/>
        <name val="Times New Roman"/>
        <scheme val="none"/>
      </font>
      <fill>
        <patternFill patternType="solid">
          <bgColor theme="0"/>
        </patternFill>
      </fill>
    </ndxf>
  </rcc>
  <rcc rId="4999" sId="1" odxf="1" dxf="1">
    <oc r="B49" t="inlineStr">
      <is>
        <t>Неподаткові надходження</t>
      </is>
    </oc>
    <nc r="B49" t="inlineStr">
      <is>
        <t>Інші надходження</t>
      </is>
    </nc>
    <odxf>
      <font>
        <b/>
        <sz val="14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4"/>
        <name val="Times New Roman"/>
        <scheme val="none"/>
      </font>
      <fill>
        <patternFill patternType="solid">
          <bgColor theme="0"/>
        </patternFill>
      </fill>
    </ndxf>
  </rcc>
  <rcc rId="5000" sId="1" odxf="1" dxf="1" numFmtId="4">
    <oc r="C49">
      <v>24076.988000000001</v>
    </oc>
    <nc r="C49"/>
    <odxf>
      <font>
        <b/>
        <sz val="14"/>
        <name val="Times New Roman"/>
        <scheme val="none"/>
      </font>
      <fill>
        <patternFill patternType="none">
          <bgColor indexed="65"/>
        </patternFill>
      </fill>
      <alignment horizontal="right" readingOrder="0"/>
    </odxf>
    <ndxf>
      <font>
        <b val="0"/>
        <sz val="14"/>
        <name val="Times New Roman"/>
        <scheme val="none"/>
      </font>
      <fill>
        <patternFill patternType="solid">
          <bgColor theme="0"/>
        </patternFill>
      </fill>
      <alignment horizontal="general" readingOrder="0"/>
    </ndxf>
  </rcc>
  <rcc rId="5001" sId="1" odxf="1" dxf="1" numFmtId="4">
    <oc r="D49">
      <v>64553.851999999999</v>
    </oc>
    <nc r="D49"/>
    <odxf>
      <font>
        <b/>
        <sz val="14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4"/>
        <name val="Times New Roman"/>
        <scheme val="none"/>
      </font>
      <fill>
        <patternFill patternType="solid">
          <bgColor theme="0"/>
        </patternFill>
      </fill>
    </ndxf>
  </rcc>
  <rcc rId="5002" sId="1" odxf="1" dxf="1" numFmtId="4">
    <oc r="E49">
      <v>40476.864000000001</v>
    </oc>
    <nc r="E49"/>
    <odxf>
      <font>
        <b/>
        <sz val="14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4"/>
        <name val="Times New Roman"/>
        <scheme val="none"/>
      </font>
      <fill>
        <patternFill patternType="solid">
          <bgColor theme="0"/>
        </patternFill>
      </fill>
    </ndxf>
  </rcc>
  <rcc rId="5003" sId="1" odxf="1" dxf="1">
    <oc r="F49" t="inlineStr">
      <is>
        <t>в 2,7 р.б.</t>
      </is>
    </oc>
    <nc r="F49"/>
    <odxf>
      <font>
        <b/>
        <sz val="14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4"/>
        <name val="Times New Roman"/>
        <scheme val="none"/>
      </font>
      <fill>
        <patternFill patternType="solid">
          <bgColor theme="0"/>
        </patternFill>
      </fill>
    </ndxf>
  </rcc>
  <rcc rId="5004" sId="1" odxf="1" dxf="1" numFmtId="4">
    <oc r="G49">
      <v>126245.42600000001</v>
    </oc>
    <nc r="G49"/>
    <odxf>
      <font>
        <b/>
        <sz val="14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4"/>
        <name val="Times New Roman"/>
        <scheme val="none"/>
      </font>
      <fill>
        <patternFill patternType="solid">
          <bgColor theme="0"/>
        </patternFill>
      </fill>
    </ndxf>
  </rcc>
  <rcc rId="5005" sId="1" odxf="1" dxf="1" numFmtId="4">
    <oc r="H49">
      <v>173882.283</v>
    </oc>
    <nc r="H49"/>
    <odxf>
      <font>
        <b/>
        <sz val="14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4"/>
        <name val="Times New Roman"/>
        <scheme val="none"/>
      </font>
      <fill>
        <patternFill patternType="solid">
          <bgColor theme="0"/>
        </patternFill>
      </fill>
    </ndxf>
  </rcc>
  <rcc rId="5006" sId="1" odxf="1" dxf="1" numFmtId="4">
    <oc r="I49">
      <v>47636.857000000004</v>
    </oc>
    <nc r="I49"/>
    <odxf>
      <font>
        <b/>
        <sz val="14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4"/>
        <name val="Times New Roman"/>
        <scheme val="none"/>
      </font>
      <fill>
        <patternFill patternType="solid">
          <bgColor theme="0"/>
        </patternFill>
      </fill>
    </ndxf>
  </rcc>
  <rcc rId="5007" sId="1" odxf="1" dxf="1" numFmtId="4">
    <oc r="J49">
      <v>137.69999999999999</v>
    </oc>
    <nc r="J49"/>
    <odxf>
      <font>
        <b/>
        <sz val="14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4"/>
        <name val="Times New Roman"/>
        <scheme val="none"/>
      </font>
      <fill>
        <patternFill patternType="solid">
          <bgColor theme="0"/>
        </patternFill>
      </fill>
    </ndxf>
  </rcc>
  <rcc rId="5008" sId="1" odxf="1" dxf="1">
    <oc r="A50">
      <v>21000000</v>
    </oc>
    <nc r="A50">
      <v>21081100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09" sId="1" odxf="1" dxf="1">
    <oc r="B50" t="inlineStr">
      <is>
        <t>Доходи від власності та підприємницької діяльності</t>
      </is>
    </oc>
    <nc r="B50" t="inlineStr">
      <is>
        <t>Адміністративні штрафи та інші санкції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10" sId="1" odxf="1" dxf="1" numFmtId="4">
    <oc r="C50">
      <v>2415.502</v>
    </oc>
    <nc r="C50">
      <v>690.17100000000005</v>
    </nc>
    <odxf>
      <fill>
        <patternFill patternType="none">
          <bgColor indexed="65"/>
        </patternFill>
      </fill>
      <alignment horizontal="right" readingOrder="0"/>
    </odxf>
    <ndxf>
      <fill>
        <patternFill patternType="solid">
          <bgColor theme="0"/>
        </patternFill>
      </fill>
      <alignment horizontal="general" readingOrder="0"/>
    </ndxf>
  </rcc>
  <rcc rId="5011" sId="1" odxf="1" dxf="1" numFmtId="4">
    <oc r="D50">
      <v>8370.9560000000001</v>
    </oc>
    <nc r="D50">
      <v>1655.2639999999999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12" sId="1" odxf="1" dxf="1" numFmtId="4">
    <oc r="E50">
      <v>5955.4539999999997</v>
    </oc>
    <nc r="E50">
      <f>D50-C50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13" sId="1" odxf="1" dxf="1">
    <oc r="F50" t="inlineStr">
      <is>
        <t>в 3,5 р.б.</t>
      </is>
    </oc>
    <nc r="F50" t="inlineStr">
      <is>
        <t>у 2,4 р.б.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50" start="0" length="0">
    <dxf>
      <fill>
        <patternFill patternType="solid">
          <bgColor theme="0"/>
        </patternFill>
      </fill>
    </dxf>
  </rfmt>
  <rfmt sheetId="1" sqref="H50" start="0" length="0">
    <dxf>
      <fill>
        <patternFill patternType="solid">
          <bgColor theme="0"/>
        </patternFill>
      </fill>
    </dxf>
  </rfmt>
  <rfmt sheetId="1" sqref="I50" start="0" length="0">
    <dxf>
      <fill>
        <patternFill patternType="solid">
          <bgColor theme="0"/>
        </patternFill>
      </fill>
    </dxf>
  </rfmt>
  <rfmt sheetId="1" sqref="J50" start="0" length="0">
    <dxf>
      <fill>
        <patternFill patternType="solid">
          <bgColor theme="0"/>
        </patternFill>
      </fill>
    </dxf>
  </rfmt>
  <rcc rId="5014" sId="1" odxf="1" dxf="1">
    <oc r="A51">
      <v>21080000</v>
    </oc>
    <nc r="A51">
      <v>21081500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15" sId="1" odxf="1" dxf="1">
    <oc r="B51" t="inlineStr">
      <is>
        <t>Інші надходження</t>
      </is>
    </oc>
    <nc r="B51" t="inlineStr">
      <is>
        <t>Адміністративні штрафи та штрафні санкції за порушення законодавства у сфері виробництва та обігу алкогольних напоїв та тютюнових виробів </t>
      </is>
    </nc>
    <odxf>
      <fill>
        <patternFill patternType="none">
          <bgColor indexed="65"/>
        </patternFill>
      </fill>
      <alignment horizontal="left" readingOrder="0"/>
    </odxf>
    <ndxf>
      <fill>
        <patternFill patternType="solid">
          <bgColor theme="0"/>
        </patternFill>
      </fill>
      <alignment horizontal="general" readingOrder="0"/>
    </ndxf>
  </rcc>
  <rcc rId="5016" sId="1" odxf="1" dxf="1" numFmtId="4">
    <oc r="C51">
      <v>2415.502</v>
    </oc>
    <nc r="C51">
      <v>187</v>
    </nc>
    <odxf>
      <fill>
        <patternFill patternType="none">
          <bgColor indexed="65"/>
        </patternFill>
      </fill>
      <alignment horizontal="right" readingOrder="0"/>
    </odxf>
    <ndxf>
      <fill>
        <patternFill patternType="solid">
          <bgColor theme="0"/>
        </patternFill>
      </fill>
      <alignment horizontal="general" readingOrder="0"/>
    </ndxf>
  </rcc>
  <rcc rId="5017" sId="1" odxf="1" dxf="1" numFmtId="4">
    <oc r="D51">
      <v>8370.9560000000001</v>
    </oc>
    <nc r="D51">
      <v>468.38499999999999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18" sId="1" odxf="1" dxf="1" numFmtId="4">
    <oc r="E51">
      <v>5955.4539999999997</v>
    </oc>
    <nc r="E51">
      <f>D51-C51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19" sId="1" odxf="1" dxf="1">
    <oc r="F51" t="inlineStr">
      <is>
        <t>в 3,5 р.б.</t>
      </is>
    </oc>
    <nc r="F51" t="inlineStr">
      <is>
        <t>у 2,5 р.б.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51" start="0" length="0">
    <dxf>
      <fill>
        <patternFill patternType="solid">
          <bgColor theme="0"/>
        </patternFill>
      </fill>
    </dxf>
  </rfmt>
  <rfmt sheetId="1" sqref="H51" start="0" length="0">
    <dxf>
      <fill>
        <patternFill patternType="solid">
          <bgColor theme="0"/>
        </patternFill>
      </fill>
    </dxf>
  </rfmt>
  <rfmt sheetId="1" sqref="I51" start="0" length="0">
    <dxf>
      <fill>
        <patternFill patternType="solid">
          <bgColor theme="0"/>
        </patternFill>
      </fill>
    </dxf>
  </rfmt>
  <rfmt sheetId="1" sqref="J51" start="0" length="0">
    <dxf>
      <fill>
        <patternFill patternType="solid">
          <bgColor theme="0"/>
        </patternFill>
      </fill>
    </dxf>
  </rfmt>
  <rcc rId="5020" sId="1" odxf="1" dxf="1">
    <oc r="A52">
      <v>21080500</v>
    </oc>
    <nc r="A52">
      <v>21081700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21" sId="1" odxf="1" dxf="1">
    <oc r="B52" t="inlineStr">
      <is>
        <t>Інші надходження</t>
      </is>
    </oc>
    <nc r="B52" t="inlineStr">
      <is>
        <t>Плата за встановлення земельного сервітуту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22" sId="1" odxf="1" dxf="1" numFmtId="4">
    <oc r="C52">
      <v>50.036999999999999</v>
    </oc>
    <nc r="C52"/>
    <odxf>
      <fill>
        <patternFill patternType="none">
          <bgColor indexed="65"/>
        </patternFill>
      </fill>
      <alignment horizontal="right" readingOrder="0"/>
    </odxf>
    <ndxf>
      <fill>
        <patternFill patternType="solid">
          <bgColor theme="0"/>
        </patternFill>
      </fill>
      <alignment horizontal="general" readingOrder="0"/>
    </ndxf>
  </rcc>
  <rfmt sheetId="1" sqref="D52" start="0" length="0">
    <dxf>
      <fill>
        <patternFill patternType="solid">
          <bgColor theme="0"/>
        </patternFill>
      </fill>
    </dxf>
  </rfmt>
  <rcc rId="5023" sId="1" odxf="1" dxf="1" numFmtId="4">
    <oc r="E52">
      <v>-50.036999999999999</v>
    </oc>
    <nc r="E52"/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F52" start="0" length="0">
    <dxf>
      <fill>
        <patternFill patternType="solid">
          <bgColor theme="0"/>
        </patternFill>
      </fill>
    </dxf>
  </rfmt>
  <rfmt sheetId="1" sqref="G52" start="0" length="0">
    <dxf>
      <fill>
        <patternFill patternType="solid">
          <bgColor theme="0"/>
        </patternFill>
      </fill>
    </dxf>
  </rfmt>
  <rfmt sheetId="1" sqref="H52" start="0" length="0">
    <dxf>
      <fill>
        <patternFill patternType="solid">
          <bgColor theme="0"/>
        </patternFill>
      </fill>
    </dxf>
  </rfmt>
  <rfmt sheetId="1" sqref="I52" start="0" length="0">
    <dxf>
      <fill>
        <patternFill patternType="solid">
          <bgColor theme="0"/>
        </patternFill>
      </fill>
    </dxf>
  </rfmt>
  <rfmt sheetId="1" sqref="J52" start="0" length="0">
    <dxf>
      <fill>
        <patternFill patternType="solid">
          <bgColor theme="0"/>
        </patternFill>
      </fill>
    </dxf>
  </rfmt>
  <rcc rId="5024" sId="1" odxf="1" dxf="1">
    <oc r="A53">
      <v>21081100</v>
    </oc>
    <nc r="A53">
      <v>21081800</v>
    </nc>
    <odxf>
      <font>
        <sz val="14"/>
        <name val="Times New Roman"/>
        <scheme val="none"/>
      </font>
      <fill>
        <patternFill patternType="none">
          <bgColor indexed="65"/>
        </patternFill>
      </fill>
    </odxf>
    <ndxf>
      <font>
        <sz val="14"/>
        <color theme="1"/>
        <name val="Times New Roman"/>
        <scheme val="none"/>
      </font>
      <fill>
        <patternFill patternType="solid">
          <bgColor theme="0"/>
        </patternFill>
      </fill>
    </ndxf>
  </rcc>
  <rcc rId="5025" sId="1" odxf="1" dxf="1">
    <oc r="B53" t="inlineStr">
      <is>
        <t>Адміністративні штрафи та інші санкції</t>
      </is>
    </oc>
    <nc r="B53" t="inlineStr">
      <is>
        <t>Адміністративні штрафи за адміністративні правопорушення у сфері забезпечення безпеки дорожнього руху, зафіксовані в автоматичному режимі</t>
      </is>
    </nc>
    <odxf>
      <font>
        <sz val="14"/>
        <name val="Times New Roman"/>
        <scheme val="none"/>
      </font>
      <fill>
        <patternFill patternType="none">
          <bgColor indexed="65"/>
        </patternFill>
      </fill>
      <alignment vertical="center" readingOrder="0"/>
    </odxf>
    <ndxf>
      <font>
        <sz val="14"/>
        <color theme="1"/>
        <name val="Times New Roman"/>
        <scheme val="none"/>
      </font>
      <fill>
        <patternFill patternType="solid">
          <bgColor theme="0"/>
        </patternFill>
      </fill>
      <alignment vertical="top" readingOrder="0"/>
    </ndxf>
  </rcc>
  <rcc rId="5026" sId="1" odxf="1" dxf="1" numFmtId="4">
    <oc r="C53">
      <v>1781.23</v>
    </oc>
    <nc r="C53">
      <v>4.2000000000000003E-2</v>
    </nc>
    <odxf>
      <font>
        <sz val="14"/>
        <name val="Times New Roman"/>
        <scheme val="none"/>
      </font>
      <fill>
        <patternFill patternType="none">
          <bgColor indexed="65"/>
        </patternFill>
      </fill>
      <alignment horizontal="right" readingOrder="0"/>
    </odxf>
    <ndxf>
      <font>
        <sz val="14"/>
        <color theme="1"/>
        <name val="Times New Roman"/>
        <scheme val="none"/>
      </font>
      <fill>
        <patternFill patternType="solid">
          <bgColor theme="0"/>
        </patternFill>
      </fill>
      <alignment horizontal="general" readingOrder="0"/>
    </ndxf>
  </rcc>
  <rcc rId="5027" sId="1" odxf="1" dxf="1" numFmtId="4">
    <oc r="D53">
      <v>5176.5349999999999</v>
    </oc>
    <nc r="D53">
      <v>492.15199999999999</v>
    </nc>
    <odxf>
      <font>
        <sz val="14"/>
        <name val="Times New Roman"/>
        <scheme val="none"/>
      </font>
      <fill>
        <patternFill patternType="none">
          <bgColor indexed="65"/>
        </patternFill>
      </fill>
    </odxf>
    <ndxf>
      <font>
        <sz val="14"/>
        <color theme="1"/>
        <name val="Times New Roman"/>
        <scheme val="none"/>
      </font>
      <fill>
        <patternFill patternType="solid">
          <bgColor theme="0"/>
        </patternFill>
      </fill>
    </ndxf>
  </rcc>
  <rcc rId="5028" sId="1" odxf="1" dxf="1" numFmtId="4">
    <oc r="E53">
      <v>3395.3049999999998</v>
    </oc>
    <nc r="E53">
      <f>D53-C53</f>
    </nc>
    <odxf>
      <font>
        <sz val="14"/>
        <name val="Times New Roman"/>
        <scheme val="none"/>
      </font>
      <fill>
        <patternFill patternType="none">
          <bgColor indexed="65"/>
        </patternFill>
      </fill>
    </odxf>
    <ndxf>
      <font>
        <sz val="14"/>
        <color theme="1"/>
        <name val="Times New Roman"/>
        <scheme val="none"/>
      </font>
      <fill>
        <patternFill patternType="solid">
          <bgColor theme="0"/>
        </patternFill>
      </fill>
    </ndxf>
  </rcc>
  <rcc rId="5029" sId="1">
    <oc r="F53" t="inlineStr">
      <is>
        <t>в 2,9 р.б.</t>
      </is>
    </oc>
    <nc r="F53"/>
  </rcc>
  <rfmt sheetId="1" sqref="G53" start="0" length="0">
    <dxf>
      <font>
        <sz val="14"/>
        <color theme="1"/>
        <name val="Times New Roman"/>
        <scheme val="none"/>
      </font>
      <fill>
        <patternFill patternType="solid">
          <bgColor theme="0"/>
        </patternFill>
      </fill>
    </dxf>
  </rfmt>
  <rfmt sheetId="1" sqref="H53" start="0" length="0">
    <dxf>
      <font>
        <sz val="14"/>
        <color theme="1"/>
        <name val="Times New Roman"/>
        <scheme val="none"/>
      </font>
      <fill>
        <patternFill patternType="solid">
          <bgColor theme="0"/>
        </patternFill>
      </fill>
    </dxf>
  </rfmt>
  <rfmt sheetId="1" sqref="I53" start="0" length="0">
    <dxf>
      <font>
        <sz val="14"/>
        <color theme="1"/>
        <name val="Times New Roman"/>
        <scheme val="none"/>
      </font>
      <fill>
        <patternFill patternType="solid">
          <bgColor theme="0"/>
        </patternFill>
      </fill>
    </dxf>
  </rfmt>
  <rfmt sheetId="1" sqref="J53" start="0" length="0">
    <dxf>
      <font>
        <sz val="14"/>
        <color theme="1"/>
        <name val="Times New Roman"/>
        <scheme val="none"/>
      </font>
      <fill>
        <patternFill patternType="solid">
          <bgColor theme="0"/>
        </patternFill>
      </fill>
    </dxf>
  </rfmt>
  <rcc rId="5030" sId="1" odxf="1" dxf="1">
    <oc r="A54">
      <v>21081500</v>
    </oc>
    <nc r="A54">
      <v>21082400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31" sId="1" odxf="1" dxf="1">
    <oc r="B54" t="inlineStr">
      <is>
        <t>Штрафні санкції, що застосовуються відповідно до Закону України "Про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пального"</t>
      </is>
    </oc>
    <nc r="B54" t="inlineStr">
      <is>
        <t>Кошти гарантійного та реєстраційного внесків, що визначені Законом України "Про оренду державного та комунального майна", які підлягають перерахуванню оператором електронного майданчика до відповідного бюджету</t>
      </is>
    </nc>
    <odxf>
      <fill>
        <patternFill patternType="none">
          <bgColor indexed="65"/>
        </patternFill>
      </fill>
      <alignment vertical="center" readingOrder="0"/>
    </odxf>
    <ndxf>
      <fill>
        <patternFill patternType="solid">
          <bgColor theme="0"/>
        </patternFill>
      </fill>
      <alignment vertical="top" readingOrder="0"/>
    </ndxf>
  </rcc>
  <rcc rId="5032" sId="1" odxf="1" dxf="1" numFmtId="4">
    <oc r="C54">
      <v>399.096</v>
    </oc>
    <nc r="C54">
      <v>21.184000000000001</v>
    </nc>
    <odxf>
      <fill>
        <patternFill patternType="none">
          <bgColor indexed="65"/>
        </patternFill>
      </fill>
      <alignment horizontal="right" readingOrder="0"/>
    </odxf>
    <ndxf>
      <fill>
        <patternFill patternType="solid">
          <bgColor theme="0"/>
        </patternFill>
      </fill>
      <alignment horizontal="general" readingOrder="0"/>
    </ndxf>
  </rcc>
  <rcc rId="5033" sId="1" odxf="1" dxf="1" numFmtId="4">
    <oc r="D54">
      <v>2368.319</v>
    </oc>
    <nc r="D54">
      <v>8.36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34" sId="1" odxf="1" dxf="1" numFmtId="4">
    <oc r="E54">
      <v>1969.223</v>
    </oc>
    <nc r="E54">
      <f>D54-C54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35" sId="1" odxf="1" dxf="1">
    <oc r="F54" t="inlineStr">
      <is>
        <t>в 5,9 р.б.</t>
      </is>
    </oc>
    <nc r="F54">
      <f>D54/C54*100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54" start="0" length="0">
    <dxf>
      <fill>
        <patternFill patternType="solid">
          <bgColor theme="0"/>
        </patternFill>
      </fill>
    </dxf>
  </rfmt>
  <rfmt sheetId="1" sqref="H54" start="0" length="0">
    <dxf>
      <fill>
        <patternFill patternType="solid">
          <bgColor theme="0"/>
        </patternFill>
      </fill>
    </dxf>
  </rfmt>
  <rfmt sheetId="1" sqref="I54" start="0" length="0">
    <dxf>
      <fill>
        <patternFill patternType="solid">
          <bgColor theme="0"/>
        </patternFill>
      </fill>
    </dxf>
  </rfmt>
  <rfmt sheetId="1" sqref="J54" start="0" length="0">
    <dxf>
      <fill>
        <patternFill patternType="solid">
          <bgColor theme="0"/>
        </patternFill>
      </fill>
    </dxf>
  </rfmt>
  <rcc rId="5036" sId="1" odxf="1" dxf="1">
    <oc r="A55">
      <v>21081700</v>
    </oc>
    <nc r="A55">
      <v>22000000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37" sId="1" odxf="1" dxf="1">
    <oc r="B55" t="inlineStr">
      <is>
        <t>Плата за встановлення земельного сервітуту, за надання права користування земельною ділянкою для сільськогосподарських потреб (емфітевзис), для забудови (суперфіцій)</t>
      </is>
    </oc>
    <nc r="B55" t="inlineStr">
      <is>
        <t xml:space="preserve">Адміністративні збори та платежі, доходи від некомерційної господарської діяльності 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38" sId="1" numFmtId="4">
    <oc r="C55">
      <v>120</v>
    </oc>
    <nc r="C55">
      <f>C56+C61+C62</f>
    </nc>
  </rcc>
  <rcc rId="5039" sId="1" numFmtId="4">
    <oc r="D55">
      <v>650</v>
    </oc>
    <nc r="D55">
      <f>D56+D61+D62</f>
    </nc>
  </rcc>
  <rcc rId="5040" sId="1" odxf="1" dxf="1" numFmtId="4">
    <oc r="E55">
      <v>530</v>
    </oc>
    <nc r="E55">
      <f>D55-C55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41" sId="1" odxf="1" dxf="1">
    <oc r="F55" t="inlineStr">
      <is>
        <t>в 5,4 р.б.</t>
      </is>
    </oc>
    <nc r="F55">
      <f>D55/C55*100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55" start="0" length="0">
    <dxf>
      <fill>
        <patternFill patternType="solid">
          <bgColor theme="0"/>
        </patternFill>
      </fill>
    </dxf>
  </rfmt>
  <rfmt sheetId="1" sqref="H55" start="0" length="0">
    <dxf>
      <fill>
        <patternFill patternType="solid">
          <bgColor theme="0"/>
        </patternFill>
      </fill>
    </dxf>
  </rfmt>
  <rfmt sheetId="1" sqref="I55" start="0" length="0">
    <dxf>
      <fill>
        <patternFill patternType="solid">
          <bgColor theme="0"/>
        </patternFill>
      </fill>
    </dxf>
  </rfmt>
  <rfmt sheetId="1" sqref="J55" start="0" length="0">
    <dxf>
      <fill>
        <patternFill patternType="solid">
          <bgColor theme="0"/>
        </patternFill>
      </fill>
    </dxf>
  </rfmt>
  <rcc rId="5042" sId="1" odxf="1" dxf="1">
    <oc r="A56">
      <v>21081800</v>
    </oc>
    <nc r="A56">
      <v>22010000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43" sId="1" odxf="1" dxf="1">
    <oc r="B56" t="inlineStr">
      <is>
        <t>Адміністративні штрафи за адміністративні правопорушення у сфері забезпечення безпеки дорожнього руху, зафіксовані в автоматичному режимі</t>
      </is>
    </oc>
    <nc r="B56" t="inlineStr">
      <is>
        <t>Плата за надання адміністративних послуг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44" sId="1">
    <nc r="C56">
      <f>C60+C59+C58+C57</f>
    </nc>
  </rcc>
  <rcc rId="5045" sId="1" numFmtId="4">
    <oc r="D56">
      <v>5.2999999999999999E-2</v>
    </oc>
    <nc r="D56">
      <f>D60+D59+D58+D57</f>
    </nc>
  </rcc>
  <rcc rId="5046" sId="1" odxf="1" dxf="1" numFmtId="4">
    <oc r="E56">
      <v>5.2999999999999999E-2</v>
    </oc>
    <nc r="E56">
      <f>D56-C56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47" sId="1" odxf="1" dxf="1">
    <nc r="F56">
      <f>D56/C56*100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56" start="0" length="0">
    <dxf>
      <fill>
        <patternFill patternType="solid">
          <bgColor theme="0"/>
        </patternFill>
      </fill>
    </dxf>
  </rfmt>
  <rfmt sheetId="1" sqref="H56" start="0" length="0">
    <dxf>
      <fill>
        <patternFill patternType="solid">
          <bgColor theme="0"/>
        </patternFill>
      </fill>
    </dxf>
  </rfmt>
  <rfmt sheetId="1" sqref="I56" start="0" length="0">
    <dxf>
      <fill>
        <patternFill patternType="solid">
          <bgColor theme="0"/>
        </patternFill>
      </fill>
    </dxf>
  </rfmt>
  <rfmt sheetId="1" sqref="J56" start="0" length="0">
    <dxf>
      <fill>
        <patternFill patternType="solid">
          <bgColor theme="0"/>
        </patternFill>
      </fill>
    </dxf>
  </rfmt>
  <rcc rId="5048" sId="1" odxf="1" dxf="1">
    <oc r="A57">
      <v>21082400</v>
    </oc>
    <nc r="A57">
      <v>22010300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49" sId="1" odxf="1" dxf="1">
    <oc r="B57" t="inlineStr">
      <is>
        <t>Кошти гарантійного та реєстраційного внесків, що визначені Законом України "Про оренду державного та комунального майна", які підлягають перерахуванню оператором електронного майданчика до відповідного бюджету</t>
      </is>
    </oc>
    <nc r="B57" t="inlineStr">
      <is>
        <t>Адміністративний збір за проведення державної реєстрації юридичних осіб,  фізичних осіб – підприємців та громадських формувань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50" sId="1" odxf="1" dxf="1" numFmtId="4">
    <oc r="C57">
      <v>65.138999999999996</v>
    </oc>
    <nc r="C57">
      <v>63.442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51" sId="1" odxf="1" dxf="1" numFmtId="4">
    <oc r="D57">
      <v>176.04900000000001</v>
    </oc>
    <nc r="D57">
      <v>76.39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52" sId="1" odxf="1" dxf="1" numFmtId="4">
    <oc r="E57">
      <v>110.91</v>
    </oc>
    <nc r="E57">
      <f>D57-C57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53" sId="1" odxf="1" dxf="1">
    <oc r="F57" t="inlineStr">
      <is>
        <t>в 2,7 р.б.</t>
      </is>
    </oc>
    <nc r="F57">
      <f>D57/C57*100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57" start="0" length="0">
    <dxf>
      <fill>
        <patternFill patternType="solid">
          <bgColor theme="0"/>
        </patternFill>
      </fill>
    </dxf>
  </rfmt>
  <rfmt sheetId="1" sqref="H57" start="0" length="0">
    <dxf>
      <fill>
        <patternFill patternType="solid">
          <bgColor theme="0"/>
        </patternFill>
      </fill>
    </dxf>
  </rfmt>
  <rfmt sheetId="1" sqref="I57" start="0" length="0">
    <dxf>
      <fill>
        <patternFill patternType="solid">
          <bgColor theme="0"/>
        </patternFill>
      </fill>
    </dxf>
  </rfmt>
  <rfmt sheetId="1" sqref="J57" start="0" length="0">
    <dxf>
      <fill>
        <patternFill patternType="solid">
          <bgColor theme="0"/>
        </patternFill>
      </fill>
    </dxf>
  </rfmt>
  <rcc rId="5054" sId="1" odxf="1" dxf="1">
    <oc r="A58">
      <v>22000000</v>
    </oc>
    <nc r="A58">
      <v>22012500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55" sId="1" odxf="1" dxf="1">
    <oc r="B58" t="inlineStr">
      <is>
        <t xml:space="preserve">Адміністративні збори та платежі, доходи від некомерційної господарської діяльності </t>
      </is>
    </oc>
    <nc r="B58" t="inlineStr">
      <is>
        <t>Плата за надання інших адміністративних послуг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56" sId="1" odxf="1" dxf="1" numFmtId="4">
    <oc r="C58">
      <v>12807.859</v>
    </oc>
    <nc r="C58">
      <v>5699.9170000000004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57" sId="1" odxf="1" dxf="1" numFmtId="4">
    <oc r="D58">
      <v>33544.578999999998</v>
    </oc>
    <nc r="D58">
      <v>7557.1719999999996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58" sId="1" odxf="1" dxf="1" numFmtId="4">
    <oc r="E58">
      <v>20736.72</v>
    </oc>
    <nc r="E58">
      <f>D58-C58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59" sId="1" odxf="1" dxf="1">
    <oc r="F58" t="inlineStr">
      <is>
        <t>в 2,6 р.б.</t>
      </is>
    </oc>
    <nc r="F58">
      <f>D58/C58*100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58" start="0" length="0">
    <dxf>
      <fill>
        <patternFill patternType="solid">
          <bgColor theme="0"/>
        </patternFill>
      </fill>
    </dxf>
  </rfmt>
  <rfmt sheetId="1" sqref="H58" start="0" length="0">
    <dxf>
      <fill>
        <patternFill patternType="solid">
          <bgColor theme="0"/>
        </patternFill>
      </fill>
    </dxf>
  </rfmt>
  <rfmt sheetId="1" sqref="I58" start="0" length="0">
    <dxf>
      <fill>
        <patternFill patternType="solid">
          <bgColor theme="0"/>
        </patternFill>
      </fill>
    </dxf>
  </rfmt>
  <rfmt sheetId="1" sqref="J58" start="0" length="0">
    <dxf>
      <fill>
        <patternFill patternType="solid">
          <bgColor theme="0"/>
        </patternFill>
      </fill>
    </dxf>
  </rfmt>
  <rcc rId="5060" sId="1" odxf="1" dxf="1">
    <oc r="A59">
      <v>22010000</v>
    </oc>
    <nc r="A59">
      <v>22012600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61" sId="1" odxf="1" dxf="1">
    <oc r="B59" t="inlineStr">
      <is>
        <t>Плата за надання адміністративних послуг</t>
      </is>
    </oc>
    <nc r="B59" t="inlineStr">
      <is>
        <t>Адміністративний збір за державну реєстрацію речових прав на нерухоме майно та їх обтяжень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62" sId="1" odxf="1" dxf="1" numFmtId="4">
    <oc r="C59">
      <v>7973.9870000000001</v>
    </oc>
    <nc r="C59">
      <v>41.2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63" sId="1" odxf="1" dxf="1" numFmtId="4">
    <oc r="D59">
      <v>26124.545999999998</v>
    </oc>
    <nc r="D59">
      <v>162.36000000000001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64" sId="1" odxf="1" dxf="1" numFmtId="4">
    <oc r="E59">
      <v>18150.559000000001</v>
    </oc>
    <nc r="E59">
      <f>D59-C59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65" sId="1" odxf="1" dxf="1">
    <oc r="F59" t="inlineStr">
      <is>
        <t>в 3,3 р.б.</t>
      </is>
    </oc>
    <nc r="F59" t="inlineStr">
      <is>
        <t>у 3,9 р.б.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59" start="0" length="0">
    <dxf>
      <fill>
        <patternFill patternType="solid">
          <bgColor theme="0"/>
        </patternFill>
      </fill>
    </dxf>
  </rfmt>
  <rfmt sheetId="1" sqref="H59" start="0" length="0">
    <dxf>
      <fill>
        <patternFill patternType="solid">
          <bgColor theme="0"/>
        </patternFill>
      </fill>
    </dxf>
  </rfmt>
  <rfmt sheetId="1" sqref="I59" start="0" length="0">
    <dxf>
      <fill>
        <patternFill patternType="solid">
          <bgColor theme="0"/>
        </patternFill>
      </fill>
    </dxf>
  </rfmt>
  <rfmt sheetId="1" sqref="J59" start="0" length="0">
    <dxf>
      <fill>
        <patternFill patternType="solid">
          <bgColor theme="0"/>
        </patternFill>
      </fill>
    </dxf>
  </rfmt>
  <rcc rId="5066" sId="1" odxf="1" dxf="1">
    <oc r="A60">
      <v>22010300</v>
    </oc>
    <nc r="A60">
      <v>22012900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67" sId="1" odxf="1" dxf="1">
    <oc r="B60" t="inlineStr">
      <is>
        <t>Адміністративний збір за проведення державної реєстрації юридичних осіб,  фізичних осіб – підприємців та громадських формувань</t>
      </is>
    </oc>
    <nc r="B60" t="inlineStr">
      <is>
    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68" sId="1" odxf="1" dxf="1" numFmtId="4">
    <oc r="C60">
      <v>194.34299999999999</v>
    </oc>
    <nc r="C60">
      <v>0.67800000000000005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69" sId="1" odxf="1" dxf="1" numFmtId="4">
    <oc r="D60">
      <v>314.82100000000003</v>
    </oc>
    <nc r="D60">
      <v>0.16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70" sId="1" odxf="1" dxf="1" numFmtId="4">
    <oc r="E60">
      <v>120.47799999999999</v>
    </oc>
    <nc r="E60">
      <f>D60-C60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71" sId="1" odxf="1" dxf="1">
    <oc r="F60" t="inlineStr">
      <is>
        <t>в 1,6 р.б.</t>
      </is>
    </oc>
    <nc r="F60">
      <f>D60/C60*100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60" start="0" length="0">
    <dxf>
      <fill>
        <patternFill patternType="solid">
          <bgColor theme="0"/>
        </patternFill>
      </fill>
    </dxf>
  </rfmt>
  <rfmt sheetId="1" sqref="H60" start="0" length="0">
    <dxf>
      <fill>
        <patternFill patternType="solid">
          <bgColor theme="0"/>
        </patternFill>
      </fill>
    </dxf>
  </rfmt>
  <rfmt sheetId="1" sqref="I60" start="0" length="0">
    <dxf>
      <fill>
        <patternFill patternType="solid">
          <bgColor theme="0"/>
        </patternFill>
      </fill>
    </dxf>
  </rfmt>
  <rfmt sheetId="1" sqref="J60" start="0" length="0">
    <dxf>
      <fill>
        <patternFill patternType="solid">
          <bgColor theme="0"/>
        </patternFill>
      </fill>
    </dxf>
  </rfmt>
  <rcc rId="5072" sId="1" odxf="1" dxf="1">
    <oc r="A61">
      <v>22012500</v>
    </oc>
    <nc r="A61">
      <v>22080400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73" sId="1" odxf="1" dxf="1">
    <oc r="B61" t="inlineStr">
      <is>
        <t>Плата за надання інших адміністративних послуг</t>
      </is>
    </oc>
    <nc r="B61" t="inlineStr">
      <is>
        <t>Надходження від орендної плати за користування цілісним майновим комплексом та іншим майном, що перебуває в комунальній власності</t>
      </is>
    </nc>
    <odxf>
      <fill>
        <patternFill patternType="none">
          <bgColor indexed="65"/>
        </patternFill>
      </fill>
      <alignment horizontal="general" readingOrder="0"/>
    </odxf>
    <ndxf>
      <fill>
        <patternFill patternType="solid">
          <bgColor theme="0"/>
        </patternFill>
      </fill>
      <alignment horizontal="left" readingOrder="0"/>
    </ndxf>
  </rcc>
  <rcc rId="5074" sId="1" odxf="1" dxf="1" numFmtId="4">
    <oc r="C61">
      <v>7626.0069999999996</v>
    </oc>
    <nc r="C61">
      <v>1221.133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75" sId="1" odxf="1" dxf="1" numFmtId="4">
    <oc r="D61">
      <v>25412.964</v>
    </oc>
    <nc r="D61">
      <v>1381.508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76" sId="1" odxf="1" dxf="1" numFmtId="4">
    <oc r="E61">
      <v>17786.956999999999</v>
    </oc>
    <nc r="E61">
      <f>D61-C61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77" sId="1" odxf="1" dxf="1">
    <oc r="F61" t="inlineStr">
      <is>
        <t>в 3,3 р.б.</t>
      </is>
    </oc>
    <nc r="F61">
      <f>D61/C61*100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61" start="0" length="0">
    <dxf>
      <fill>
        <patternFill patternType="solid">
          <bgColor theme="0"/>
        </patternFill>
      </fill>
    </dxf>
  </rfmt>
  <rfmt sheetId="1" sqref="H61" start="0" length="0">
    <dxf>
      <fill>
        <patternFill patternType="solid">
          <bgColor theme="0"/>
        </patternFill>
      </fill>
    </dxf>
  </rfmt>
  <rfmt sheetId="1" sqref="I61" start="0" length="0">
    <dxf>
      <fill>
        <patternFill patternType="solid">
          <bgColor theme="0"/>
        </patternFill>
      </fill>
    </dxf>
  </rfmt>
  <rfmt sheetId="1" sqref="J61" start="0" length="0">
    <dxf>
      <fill>
        <patternFill patternType="solid">
          <bgColor theme="0"/>
        </patternFill>
      </fill>
    </dxf>
  </rfmt>
  <rcc rId="5078" sId="1" odxf="1" dxf="1">
    <oc r="A62">
      <v>22012600</v>
    </oc>
    <nc r="A62">
      <v>22090000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79" sId="1" odxf="1" dxf="1">
    <oc r="B62" t="inlineStr">
      <is>
        <t>Адміністративний збір за державну реєстрацію речових прав на нерухоме майно та їх обтяжень</t>
      </is>
    </oc>
    <nc r="B62" t="inlineStr">
      <is>
        <t>Державне мито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80" sId="1" odxf="1" dxf="1" numFmtId="4">
    <oc r="C62">
      <v>146.17500000000001</v>
    </oc>
    <nc r="C62">
      <f>C63+C64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81" sId="1" odxf="1" dxf="1" numFmtId="4">
    <oc r="D62">
      <v>388.06099999999998</v>
    </oc>
    <nc r="D62">
      <f>D63+D64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82" sId="1" odxf="1" dxf="1" numFmtId="4">
    <oc r="E62">
      <v>241.886</v>
    </oc>
    <nc r="E62">
      <f>D62-C62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83" sId="1" odxf="1" dxf="1">
    <oc r="F62" t="inlineStr">
      <is>
        <t>в 2,7 р.б.</t>
      </is>
    </oc>
    <nc r="F62">
      <f>D62/C62*100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62" start="0" length="0">
    <dxf>
      <fill>
        <patternFill patternType="solid">
          <bgColor theme="0"/>
        </patternFill>
      </fill>
    </dxf>
  </rfmt>
  <rfmt sheetId="1" sqref="H62" start="0" length="0">
    <dxf>
      <fill>
        <patternFill patternType="solid">
          <bgColor theme="0"/>
        </patternFill>
      </fill>
    </dxf>
  </rfmt>
  <rfmt sheetId="1" sqref="I62" start="0" length="0">
    <dxf>
      <fill>
        <patternFill patternType="solid">
          <bgColor theme="0"/>
        </patternFill>
      </fill>
    </dxf>
  </rfmt>
  <rfmt sheetId="1" sqref="J62" start="0" length="0">
    <dxf>
      <fill>
        <patternFill patternType="solid">
          <bgColor theme="0"/>
        </patternFill>
      </fill>
    </dxf>
  </rfmt>
  <rcc rId="5084" sId="1" odxf="1" dxf="1">
    <oc r="A63">
      <v>22012900</v>
    </oc>
    <nc r="A63">
      <v>22090100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85" sId="1" odxf="1" dxf="1">
    <oc r="B63" t="inlineStr">
      <is>
    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    </is>
    </oc>
    <nc r="B63" t="inlineStr">
      <is>
        <t>Державне мито, що сплачується за місцем розгляду та оформлення документів, у тому числі за оформлення документів на спадщину і дарування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86" sId="1" odxf="1" dxf="1" numFmtId="4">
    <oc r="C63">
      <v>7.4619999999999997</v>
    </oc>
    <nc r="C63">
      <v>9.0519999999999996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87" sId="1" odxf="1" dxf="1" numFmtId="4">
    <oc r="D63">
      <v>8.6999999999999993</v>
    </oc>
    <nc r="D63">
      <v>26.152000000000001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88" sId="1" odxf="1" dxf="1" numFmtId="4">
    <oc r="E63">
      <v>1.238</v>
    </oc>
    <nc r="E63">
      <f>D63-C63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89" sId="1" odxf="1" dxf="1" numFmtId="4">
    <oc r="F63">
      <v>116.6</v>
    </oc>
    <nc r="F63" t="inlineStr">
      <is>
        <t>у 2,9 р.б.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63" start="0" length="0">
    <dxf>
      <fill>
        <patternFill patternType="solid">
          <bgColor theme="0"/>
        </patternFill>
      </fill>
    </dxf>
  </rfmt>
  <rfmt sheetId="1" sqref="H63" start="0" length="0">
    <dxf>
      <fill>
        <patternFill patternType="solid">
          <bgColor theme="0"/>
        </patternFill>
      </fill>
    </dxf>
  </rfmt>
  <rfmt sheetId="1" sqref="I63" start="0" length="0">
    <dxf>
      <fill>
        <patternFill patternType="solid">
          <bgColor theme="0"/>
        </patternFill>
      </fill>
    </dxf>
  </rfmt>
  <rfmt sheetId="1" sqref="J63" start="0" length="0">
    <dxf>
      <fill>
        <patternFill patternType="solid">
          <bgColor theme="0"/>
        </patternFill>
      </fill>
    </dxf>
  </rfmt>
  <rcc rId="5090" sId="1" odxf="1" dxf="1">
    <oc r="A64">
      <v>22080400</v>
    </oc>
    <nc r="A64">
      <v>22090400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91" sId="1" odxf="1" dxf="1">
    <oc r="B64" t="inlineStr">
      <is>
        <t>Надходження від орендної плати за користування майновим комплексом та іншим майном, що перебуває в комунальній власності</t>
      </is>
    </oc>
    <nc r="B64" t="inlineStr">
      <is>
        <t>Державне мито, пов'язане з видачею та оформленням закордонних паспортів (посвідок) та паспортів громадян України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92" sId="1" odxf="1" dxf="1" numFmtId="4">
    <oc r="C64">
      <v>4726.9970000000003</v>
    </oc>
    <nc r="C64">
      <v>52.298000000000002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93" sId="1" odxf="1" dxf="1" numFmtId="4">
    <oc r="D64">
      <v>7089.652</v>
    </oc>
    <nc r="D64">
      <v>57.976999999999997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94" sId="1" odxf="1" dxf="1" numFmtId="4">
    <oc r="E64">
      <v>2362.6550000000002</v>
    </oc>
    <nc r="E64">
      <f>D64-C64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95" sId="1" odxf="1" dxf="1" numFmtId="4">
    <oc r="F64">
      <v>150</v>
    </oc>
    <nc r="F64">
      <f>D64/C64*100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64" start="0" length="0">
    <dxf>
      <fill>
        <patternFill patternType="solid">
          <bgColor theme="0"/>
        </patternFill>
      </fill>
    </dxf>
  </rfmt>
  <rfmt sheetId="1" sqref="H64" start="0" length="0">
    <dxf>
      <fill>
        <patternFill patternType="solid">
          <bgColor theme="0"/>
        </patternFill>
      </fill>
    </dxf>
  </rfmt>
  <rfmt sheetId="1" sqref="I64" start="0" length="0">
    <dxf>
      <fill>
        <patternFill patternType="solid">
          <bgColor theme="0"/>
        </patternFill>
      </fill>
    </dxf>
  </rfmt>
  <rfmt sheetId="1" sqref="J64" start="0" length="0">
    <dxf>
      <fill>
        <patternFill patternType="solid">
          <bgColor theme="0"/>
        </patternFill>
      </fill>
    </dxf>
  </rfmt>
  <rcc rId="5096" sId="1" odxf="1" dxf="1">
    <oc r="A65">
      <v>22090000</v>
    </oc>
    <nc r="A65">
      <v>24000000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97" sId="1" odxf="1" dxf="1">
    <oc r="B65" t="inlineStr">
      <is>
        <t>Державне мито</t>
      </is>
    </oc>
    <nc r="B65" t="inlineStr">
      <is>
        <t>Інші неподаткові надходження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98" sId="1" odxf="1" dxf="1" numFmtId="4">
    <oc r="C65">
      <v>106.875</v>
    </oc>
    <nc r="C65">
      <f>C66+C71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099" sId="1" odxf="1" dxf="1" numFmtId="4">
    <oc r="D65">
      <v>330.38099999999997</v>
    </oc>
    <nc r="D65">
      <f>D66+D71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00" sId="1" odxf="1" dxf="1" numFmtId="4">
    <oc r="E65">
      <v>223.506</v>
    </oc>
    <nc r="E65">
      <f>D65-C65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01" sId="1" odxf="1" dxf="1">
    <oc r="F65" t="inlineStr">
      <is>
        <t>в 3,1 р.б.</t>
      </is>
    </oc>
    <nc r="F65">
      <f>D65/C65*100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02" sId="1" odxf="1" dxf="1">
    <nc r="G65">
      <f>G66+G71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03" sId="1" odxf="1" dxf="1">
    <nc r="H65">
      <f>H66+H71+H72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04" sId="1" odxf="1" dxf="1">
    <nc r="I65">
      <f>SUM(H65-G65)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05" sId="1" odxf="1" dxf="1">
    <nc r="J65" t="inlineStr">
      <is>
        <t>у 8,2 р.б.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06" sId="1" odxf="1" dxf="1">
    <oc r="A66">
      <v>22090100</v>
    </oc>
    <nc r="A66">
      <v>24060000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07" sId="1" odxf="1" dxf="1">
    <oc r="B66" t="inlineStr">
      <is>
        <t>Державне мито, що сплачується за місцем розгляду та оформлення документів, у тому числі за оформлення документів на спадщину і дарування</t>
      </is>
    </oc>
    <nc r="B66" t="inlineStr">
      <is>
        <t>Інші надходження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08" sId="1" odxf="1" dxf="1" numFmtId="4">
    <oc r="C66">
      <v>43.417000000000002</v>
    </oc>
    <nc r="C66">
      <f>C67+C70+C68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09" sId="1" odxf="1" dxf="1" numFmtId="4">
    <oc r="D66">
      <v>81.38</v>
    </oc>
    <nc r="D66">
      <f>D67+D70+D68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10" sId="1" odxf="1" dxf="1" numFmtId="4">
    <oc r="E66">
      <v>37.963000000000001</v>
    </oc>
    <nc r="E66">
      <f>D66-C66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11" sId="1" odxf="1" dxf="1">
    <oc r="F66" t="inlineStr">
      <is>
        <t>в 1,9 р.б.</t>
      </is>
    </oc>
    <nc r="F66">
      <f>D66/C66*100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12" sId="1" odxf="1" dxf="1">
    <nc r="G66">
      <f>G69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13" sId="1" odxf="1" dxf="1">
    <nc r="H66">
      <f>H69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14" sId="1" odxf="1" dxf="1">
    <nc r="I66">
      <f>SUM(H66-G66)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15" sId="1" odxf="1" dxf="1">
    <nc r="J66" t="inlineStr">
      <is>
        <t>у 26,0 р.б.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16" sId="1" odxf="1" dxf="1">
    <oc r="A67">
      <v>22090400</v>
    </oc>
    <nc r="A67">
      <v>24060300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17" sId="1" odxf="1" dxf="1">
    <oc r="B67" t="inlineStr">
      <is>
        <t>Державне мито, пов'язане з видачею та оформленням закордонних паспортів (посвідок) та паспортів громадян України</t>
      </is>
    </oc>
    <nc r="B67" t="inlineStr">
      <is>
        <t>Інші надходження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18" sId="1" odxf="1" dxf="1" numFmtId="4">
    <oc r="C67">
      <v>63.457999999999998</v>
    </oc>
    <nc r="C67">
      <v>3570.6930000000002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19" sId="1" odxf="1" dxf="1" numFmtId="4">
    <oc r="D67">
      <v>249.001</v>
    </oc>
    <nc r="D67">
      <v>6016.951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20" sId="1" odxf="1" dxf="1" numFmtId="4">
    <oc r="E67">
      <v>185.54300000000001</v>
    </oc>
    <nc r="E67">
      <f>D67-C67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21" sId="1" odxf="1" dxf="1">
    <oc r="F67" t="inlineStr">
      <is>
        <t>в 3,9 р.б.</t>
      </is>
    </oc>
    <nc r="F67">
      <f>D67/C67*100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67" start="0" length="0">
    <dxf>
      <fill>
        <patternFill patternType="solid">
          <bgColor theme="0"/>
        </patternFill>
      </fill>
    </dxf>
  </rfmt>
  <rfmt sheetId="1" sqref="H67" start="0" length="0">
    <dxf>
      <fill>
        <patternFill patternType="solid">
          <bgColor theme="0"/>
        </patternFill>
      </fill>
    </dxf>
  </rfmt>
  <rfmt sheetId="1" sqref="I67" start="0" length="0">
    <dxf>
      <fill>
        <patternFill patternType="solid">
          <bgColor theme="0"/>
        </patternFill>
      </fill>
    </dxf>
  </rfmt>
  <rfmt sheetId="1" sqref="J67" start="0" length="0">
    <dxf>
      <font>
        <b/>
        <sz val="14"/>
        <name val="Times New Roman"/>
        <scheme val="none"/>
      </font>
      <fill>
        <patternFill patternType="solid">
          <bgColor theme="0"/>
        </patternFill>
      </fill>
    </dxf>
  </rfmt>
  <rcc rId="5122" sId="1" odxf="1" dxf="1">
    <oc r="A68">
      <v>24000000</v>
    </oc>
    <nc r="A68">
      <v>24061900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23" sId="1" odxf="1" dxf="1">
    <oc r="B68" t="inlineStr">
      <is>
        <t>Інші неподаткові надходження</t>
      </is>
    </oc>
    <nc r="B68" t="inlineStr">
      <is>
        <t>Кошти, отримані від надання учасниками процедури закупівлі / спрощеної закупівлі як забезпечення їх тендерної пропозиції / пропозиції учасника спрощеної закупівлі, які не підлягають поверненню цим учасникам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24" sId="1" odxf="1" dxf="1" numFmtId="4">
    <oc r="C68">
      <v>8853.6270000000004</v>
    </oc>
    <nc r="C68">
      <v>50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25" sId="1" odxf="1" dxf="1" numFmtId="4">
    <oc r="D68">
      <v>22638.316999999999</v>
    </oc>
    <nc r="D68"/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26" sId="1" odxf="1" dxf="1" numFmtId="4">
    <oc r="E68">
      <v>13784.69</v>
    </oc>
    <nc r="E68">
      <f>D68-C68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27" sId="1" odxf="1" dxf="1">
    <oc r="F68" t="inlineStr">
      <is>
        <t>в 2,6 р.б.</t>
      </is>
    </oc>
    <nc r="F68"/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28" sId="1" odxf="1" dxf="1" numFmtId="4">
    <oc r="G68">
      <v>329.452</v>
    </oc>
    <nc r="G68"/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29" sId="1" odxf="1" dxf="1" numFmtId="4">
    <oc r="H68">
      <v>473.98599999999999</v>
    </oc>
    <nc r="H68"/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30" sId="1" odxf="1" dxf="1" numFmtId="4">
    <oc r="I68">
      <v>144.53399999999999</v>
    </oc>
    <nc r="I68"/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31" sId="1" odxf="1" dxf="1" numFmtId="4">
    <oc r="J68">
      <v>143.9</v>
    </oc>
    <nc r="J68"/>
    <odxf>
      <font>
        <b val="0"/>
        <sz val="14"/>
        <name val="Times New Roman"/>
        <scheme val="none"/>
      </font>
      <fill>
        <patternFill patternType="none">
          <bgColor indexed="65"/>
        </patternFill>
      </fill>
    </odxf>
    <ndxf>
      <font>
        <b/>
        <sz val="14"/>
        <name val="Times New Roman"/>
        <scheme val="none"/>
      </font>
      <fill>
        <patternFill patternType="solid">
          <bgColor theme="0"/>
        </patternFill>
      </fill>
    </ndxf>
  </rcc>
  <rcc rId="5132" sId="1" odxf="1" dxf="1">
    <oc r="A69">
      <v>24060000</v>
    </oc>
    <nc r="A69">
      <v>24062100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33" sId="1" odxf="1" dxf="1">
    <oc r="B69" t="inlineStr">
      <is>
        <t>Інші надходження</t>
      </is>
    </oc>
    <nc r="B69" t="inlineStr">
      <is>
    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34" sId="1" odxf="1" dxf="1" numFmtId="4">
    <oc r="C69">
      <v>8853.6270000000004</v>
    </oc>
    <nc r="C69"/>
    <odxf>
      <fill>
        <patternFill patternType="none">
          <bgColor indexed="65"/>
        </patternFill>
      </fill>
      <alignment horizontal="right" readingOrder="0"/>
    </odxf>
    <ndxf>
      <fill>
        <patternFill patternType="solid">
          <bgColor theme="0"/>
        </patternFill>
      </fill>
      <alignment horizontal="general" readingOrder="0"/>
    </ndxf>
  </rcc>
  <rcc rId="5135" sId="1" odxf="1" dxf="1" numFmtId="4">
    <oc r="D69">
      <v>22638.316999999999</v>
    </oc>
    <nc r="D69"/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36" sId="1" odxf="1" dxf="1" numFmtId="4">
    <oc r="E69">
      <v>13784.69</v>
    </oc>
    <nc r="E69"/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37" sId="1" odxf="1" dxf="1">
    <oc r="F69" t="inlineStr">
      <is>
        <t>в 2,6 р.б.</t>
      </is>
    </oc>
    <nc r="F69"/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38" sId="1" odxf="1" dxf="1" numFmtId="4">
    <oc r="G69">
      <v>105.32299999999999</v>
    </oc>
    <nc r="G69">
      <v>12.14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39" sId="1" odxf="1" dxf="1" numFmtId="4">
    <oc r="H69">
      <v>83.41</v>
    </oc>
    <nc r="H69">
      <v>316.21800000000002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40" sId="1" odxf="1" dxf="1" numFmtId="4">
    <oc r="I69">
      <v>-21.913</v>
    </oc>
    <nc r="I69">
      <f>SUM(H69-G69)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41" sId="1" odxf="1" dxf="1" numFmtId="4">
    <oc r="J69">
      <v>79.2</v>
    </oc>
    <nc r="J69" t="inlineStr">
      <is>
        <t>у 26,0 р.б.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42" sId="1" odxf="1" dxf="1">
    <oc r="A70">
      <v>24060300</v>
    </oc>
    <nc r="A70">
      <v>24062200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43" sId="1" odxf="1" dxf="1">
    <oc r="B70" t="inlineStr">
      <is>
        <t>Інші надходження</t>
      </is>
    </oc>
    <nc r="B70" t="inlineStr">
      <is>
    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
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44" sId="1" odxf="1" dxf="1" numFmtId="4">
    <oc r="C70">
      <v>8049.9139999999998</v>
    </oc>
    <nc r="C70">
      <v>522.08799999999997</v>
    </nc>
    <odxf>
      <fill>
        <patternFill patternType="none">
          <bgColor indexed="65"/>
        </patternFill>
      </fill>
      <alignment horizontal="right" readingOrder="0"/>
    </odxf>
    <ndxf>
      <fill>
        <patternFill patternType="solid">
          <bgColor theme="0"/>
        </patternFill>
      </fill>
      <alignment horizontal="general" readingOrder="0"/>
    </ndxf>
  </rcc>
  <rcc rId="5145" sId="1" odxf="1" dxf="1" numFmtId="4">
    <oc r="D70">
      <v>18354.375</v>
    </oc>
    <nc r="D70">
      <v>416.03100000000001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46" sId="1" odxf="1" dxf="1" numFmtId="4">
    <oc r="E70">
      <v>10304.460999999999</v>
    </oc>
    <nc r="E70">
      <f>D70-C70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47" sId="1" odxf="1" dxf="1">
    <oc r="F70" t="inlineStr">
      <is>
        <t>в 2,3 р.б.</t>
      </is>
    </oc>
    <nc r="F70">
      <f>D70/C70*100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70" start="0" length="0">
    <dxf>
      <fill>
        <patternFill patternType="solid">
          <bgColor theme="0"/>
        </patternFill>
      </fill>
    </dxf>
  </rfmt>
  <rfmt sheetId="1" sqref="H70" start="0" length="0">
    <dxf>
      <fill>
        <patternFill patternType="solid">
          <bgColor theme="0"/>
        </patternFill>
      </fill>
    </dxf>
  </rfmt>
  <rfmt sheetId="1" sqref="I70" start="0" length="0">
    <dxf>
      <fill>
        <patternFill patternType="solid">
          <bgColor theme="0"/>
        </patternFill>
      </fill>
    </dxf>
  </rfmt>
  <rfmt sheetId="1" sqref="J70" start="0" length="0">
    <dxf>
      <fill>
        <patternFill patternType="solid">
          <bgColor theme="0"/>
        </patternFill>
      </fill>
    </dxf>
  </rfmt>
  <rcc rId="5148" sId="1" odxf="1" dxf="1">
    <oc r="A71">
      <v>24061900</v>
    </oc>
    <nc r="A71">
      <v>24110900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49" sId="1" odxf="1" dxf="1">
    <oc r="B71" t="inlineStr">
      <is>
        <t>Кошти, отримані від надання учасниками процедури закупівлі / спрощеної закупівлі як забезпечення їх тендерної пропозиції / пропозиції учасника спрощеної закупівлі, які не підлягають поверненню цим учасникам</t>
      </is>
    </oc>
    <nc r="B71" t="inlineStr">
      <is>
        <t>Відсотки за користування 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C71" start="0" length="0">
    <dxf>
      <fill>
        <patternFill patternType="solid">
          <bgColor theme="0"/>
        </patternFill>
      </fill>
      <alignment horizontal="general" readingOrder="0"/>
    </dxf>
  </rfmt>
  <rcc rId="5150" sId="1" odxf="1" dxf="1" numFmtId="4">
    <oc r="D71">
      <v>74.831000000000003</v>
    </oc>
    <nc r="D71"/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51" sId="1" odxf="1" dxf="1" numFmtId="4">
    <oc r="E71">
      <v>74.831000000000003</v>
    </oc>
    <nc r="E71"/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F71" start="0" length="0">
    <dxf>
      <fill>
        <patternFill patternType="solid">
          <bgColor theme="0"/>
        </patternFill>
      </fill>
    </dxf>
  </rfmt>
  <rcc rId="5152" sId="1" odxf="1" dxf="1" numFmtId="4">
    <nc r="G71">
      <v>51.813000000000002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53" sId="1" odxf="1" dxf="1" numFmtId="4">
    <nc r="H71">
      <v>49.915999999999997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54" sId="1" odxf="1" dxf="1">
    <nc r="I71">
      <f>SUM(H71-G71)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55" sId="1" odxf="1" dxf="1">
    <nc r="J71">
      <f>H71/G71*100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56" sId="1" odxf="1" dxf="1">
    <oc r="A72">
      <v>24062100</v>
    </oc>
    <nc r="A72">
      <v>24170000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57" sId="1" odxf="1" dxf="1">
    <oc r="B72" t="inlineStr">
      <is>
    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    </is>
    </oc>
    <nc r="B72" t="inlineStr">
      <is>
        <t>Надходження коштів пайової участі у розвитку інфраструктури населеного пункту</t>
      </is>
    </nc>
    <o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4"/>
        <color rgb="FF000000"/>
        <name val="Times New Roman"/>
        <scheme val="none"/>
      </font>
      <fill>
        <patternFill patternType="solid">
          <bgColor rgb="FFFFFFFF"/>
        </patternFill>
      </fill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C72" start="0" length="0">
    <dxf>
      <font>
        <sz val="14"/>
        <color rgb="FF000000"/>
        <name val="Times New Roman"/>
        <scheme val="none"/>
      </font>
      <numFmt numFmtId="0" formatCode="General"/>
      <fill>
        <patternFill patternType="solid">
          <bgColor rgb="FFFFFFFF"/>
        </patternFill>
      </fill>
      <alignment horizontal="left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D72" start="0" length="0">
    <dxf>
      <fill>
        <patternFill patternType="solid">
          <bgColor theme="0"/>
        </patternFill>
      </fill>
    </dxf>
  </rfmt>
  <rfmt sheetId="1" sqref="E72" start="0" length="0">
    <dxf>
      <fill>
        <patternFill patternType="solid">
          <bgColor theme="0"/>
        </patternFill>
      </fill>
    </dxf>
  </rfmt>
  <rfmt sheetId="1" sqref="F72" start="0" length="0">
    <dxf>
      <fill>
        <patternFill patternType="solid">
          <bgColor theme="0"/>
        </patternFill>
      </fill>
    </dxf>
  </rfmt>
  <rcc rId="5158" sId="1" odxf="1" dxf="1" numFmtId="4">
    <oc r="G72">
      <v>105.32299999999999</v>
    </oc>
    <nc r="G72"/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59" sId="1" odxf="1" dxf="1" numFmtId="4">
    <oc r="H72">
      <v>83.41</v>
    </oc>
    <nc r="H72">
      <v>155.83699999999999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60" sId="1" odxf="1" dxf="1" numFmtId="4">
    <oc r="I72">
      <v>-21.913</v>
    </oc>
    <nc r="I72"/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61" sId="1" odxf="1" dxf="1" numFmtId="4">
    <oc r="J72">
      <v>79.2</v>
    </oc>
    <nc r="J72"/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62" sId="1" odxf="1" dxf="1">
    <oc r="A73">
      <v>24062200</v>
    </oc>
    <nc r="A73">
      <v>25000000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63" sId="1" odxf="1" dxf="1">
    <oc r="B73" t="inlineStr">
      <is>
    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
</t>
      </is>
    </oc>
    <nc r="B73" t="inlineStr">
      <is>
        <t>Власні надходження бюджетних установ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64" sId="1" odxf="1" dxf="1" numFmtId="4">
    <oc r="C73">
      <v>803.71299999999997</v>
    </oc>
    <nc r="C73"/>
    <odxf>
      <fill>
        <patternFill patternType="none">
          <bgColor indexed="65"/>
        </patternFill>
      </fill>
      <alignment horizontal="right" readingOrder="0"/>
    </odxf>
    <ndxf>
      <fill>
        <patternFill patternType="solid">
          <bgColor theme="0"/>
        </patternFill>
      </fill>
      <alignment horizontal="general" readingOrder="0"/>
    </ndxf>
  </rcc>
  <rcc rId="5165" sId="1" odxf="1" dxf="1" numFmtId="4">
    <oc r="D73">
      <v>4209.1109999999999</v>
    </oc>
    <nc r="D73"/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66" sId="1" odxf="1" dxf="1" numFmtId="4">
    <oc r="E73">
      <v>3405.3980000000001</v>
    </oc>
    <nc r="E73"/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67" sId="1" odxf="1" dxf="1">
    <oc r="F73" t="inlineStr">
      <is>
        <t>в 5,2 р.б.</t>
      </is>
    </oc>
    <nc r="F73"/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68" sId="1" odxf="1" dxf="1" numFmtId="4">
    <nc r="G73">
      <v>63902.392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69" sId="1" odxf="1" dxf="1" numFmtId="4">
    <nc r="H73">
      <v>66992.248000000007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70" sId="1" odxf="1" dxf="1">
    <nc r="I73">
      <f>SUM(H73-G73)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71" sId="1" odxf="1" dxf="1">
    <nc r="J73">
      <f>H73/G73*100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72" sId="1" odxf="1" dxf="1">
    <oc r="A74">
      <v>24110700</v>
    </oc>
    <nc r="A74"/>
    <odxf>
      <font>
        <b val="0"/>
        <sz val="14"/>
        <name val="Times New Roman"/>
        <scheme val="none"/>
      </font>
      <fill>
        <patternFill patternType="none">
          <bgColor indexed="65"/>
        </patternFill>
      </fill>
    </odxf>
    <ndxf>
      <font>
        <b/>
        <sz val="14"/>
        <name val="Times New Roman"/>
        <scheme val="none"/>
      </font>
      <fill>
        <patternFill patternType="solid">
          <bgColor theme="0"/>
        </patternFill>
      </fill>
    </ndxf>
  </rcc>
  <rcc rId="5173" sId="1" odxf="1" dxf="1">
    <oc r="B74" t="inlineStr">
      <is>
        <t>Плата за гарантії, надані Верховною Радою Автономної Республіки Крим, міськими та обласними радами</t>
      </is>
    </oc>
    <nc r="B74" t="inlineStr">
      <is>
        <t>РАЗОМ ДОХОДІВ</t>
      </is>
    </nc>
    <odxf>
      <font>
        <b val="0"/>
        <sz val="14"/>
        <name val="Times New Roman"/>
        <scheme val="none"/>
      </font>
      <fill>
        <patternFill patternType="none">
          <bgColor indexed="65"/>
        </patternFill>
      </fill>
    </odxf>
    <ndxf>
      <font>
        <b/>
        <sz val="14"/>
        <name val="Times New Roman"/>
        <scheme val="none"/>
      </font>
      <fill>
        <patternFill patternType="solid">
          <bgColor theme="0"/>
        </patternFill>
      </fill>
    </ndxf>
  </rcc>
  <rcc rId="5174" sId="1" odxf="1" dxf="1">
    <nc r="C74">
      <f>C8+C46</f>
    </nc>
    <odxf>
      <font>
        <b val="0"/>
        <sz val="14"/>
        <name val="Times New Roman"/>
        <scheme val="none"/>
      </font>
      <fill>
        <patternFill patternType="none">
          <bgColor indexed="65"/>
        </patternFill>
      </fill>
    </odxf>
    <ndxf>
      <font>
        <b/>
        <sz val="14"/>
        <name val="Times New Roman"/>
        <scheme val="none"/>
      </font>
      <fill>
        <patternFill patternType="solid">
          <bgColor theme="0"/>
        </patternFill>
      </fill>
    </ndxf>
  </rcc>
  <rcc rId="5175" sId="1" odxf="1" dxf="1">
    <nc r="D74">
      <f>D8+D46</f>
    </nc>
    <odxf>
      <font>
        <b val="0"/>
        <sz val="14"/>
        <name val="Times New Roman"/>
        <scheme val="none"/>
      </font>
      <fill>
        <patternFill patternType="none">
          <bgColor indexed="65"/>
        </patternFill>
      </fill>
    </odxf>
    <ndxf>
      <font>
        <b/>
        <sz val="14"/>
        <name val="Times New Roman"/>
        <scheme val="none"/>
      </font>
      <fill>
        <patternFill patternType="solid">
          <bgColor theme="0"/>
        </patternFill>
      </fill>
    </ndxf>
  </rcc>
  <rcc rId="5176" sId="1" odxf="1" dxf="1">
    <nc r="E74">
      <f>D74-C74</f>
    </nc>
    <odxf>
      <font>
        <b val="0"/>
        <sz val="14"/>
        <name val="Times New Roman"/>
        <scheme val="none"/>
      </font>
      <fill>
        <patternFill patternType="none">
          <bgColor indexed="65"/>
        </patternFill>
      </fill>
    </odxf>
    <ndxf>
      <font>
        <b/>
        <sz val="14"/>
        <name val="Times New Roman"/>
        <scheme val="none"/>
      </font>
      <fill>
        <patternFill patternType="solid">
          <bgColor theme="0"/>
        </patternFill>
      </fill>
    </ndxf>
  </rcc>
  <rcc rId="5177" sId="1" odxf="1" dxf="1">
    <nc r="F74">
      <f>D74/C74*100</f>
    </nc>
    <odxf>
      <font>
        <b val="0"/>
        <sz val="14"/>
        <name val="Times New Roman"/>
        <scheme val="none"/>
      </font>
      <fill>
        <patternFill patternType="none">
          <bgColor indexed="65"/>
        </patternFill>
      </fill>
    </odxf>
    <ndxf>
      <font>
        <b/>
        <sz val="14"/>
        <name val="Times New Roman"/>
        <scheme val="none"/>
      </font>
      <fill>
        <patternFill patternType="solid">
          <bgColor theme="0"/>
        </patternFill>
      </fill>
    </ndxf>
  </rcc>
  <rcc rId="5178" sId="1" odxf="1" dxf="1" numFmtId="4">
    <oc r="G74">
      <v>2.4E-2</v>
    </oc>
    <nc r="G74">
      <f>G8+G46</f>
    </nc>
    <odxf>
      <font>
        <b val="0"/>
        <sz val="14"/>
        <name val="Times New Roman"/>
        <scheme val="none"/>
      </font>
      <fill>
        <patternFill patternType="none">
          <bgColor indexed="65"/>
        </patternFill>
      </fill>
    </odxf>
    <ndxf>
      <font>
        <b/>
        <sz val="14"/>
        <name val="Times New Roman"/>
        <scheme val="none"/>
      </font>
      <fill>
        <patternFill patternType="solid">
          <bgColor theme="0"/>
        </patternFill>
      </fill>
    </ndxf>
  </rcc>
  <rcc rId="5179" sId="1" odxf="1" dxf="1" numFmtId="4">
    <oc r="H74">
      <v>2.4E-2</v>
    </oc>
    <nc r="H74">
      <f>H8+H46</f>
    </nc>
    <odxf>
      <font>
        <b val="0"/>
        <sz val="14"/>
        <name val="Times New Roman"/>
        <scheme val="none"/>
      </font>
      <fill>
        <patternFill patternType="none">
          <bgColor indexed="65"/>
        </patternFill>
      </fill>
    </odxf>
    <ndxf>
      <font>
        <b/>
        <sz val="14"/>
        <name val="Times New Roman"/>
        <scheme val="none"/>
      </font>
      <fill>
        <patternFill patternType="solid">
          <bgColor theme="0"/>
        </patternFill>
      </fill>
    </ndxf>
  </rcc>
  <rcc rId="5180" sId="1" odxf="1" dxf="1">
    <nc r="I74">
      <f>SUM(H74-G74)</f>
    </nc>
    <odxf>
      <font>
        <b val="0"/>
        <sz val="14"/>
        <name val="Times New Roman"/>
        <scheme val="none"/>
      </font>
      <fill>
        <patternFill patternType="none">
          <bgColor indexed="65"/>
        </patternFill>
      </fill>
    </odxf>
    <ndxf>
      <font>
        <b/>
        <sz val="14"/>
        <name val="Times New Roman"/>
        <scheme val="none"/>
      </font>
      <fill>
        <patternFill patternType="solid">
          <bgColor theme="0"/>
        </patternFill>
      </fill>
    </ndxf>
  </rcc>
  <rcc rId="5181" sId="1" odxf="1" dxf="1">
    <nc r="J74">
      <f>H74/G74*100</f>
    </nc>
    <odxf>
      <font>
        <b val="0"/>
        <sz val="14"/>
        <name val="Times New Roman"/>
        <scheme val="none"/>
      </font>
      <fill>
        <patternFill patternType="none">
          <bgColor indexed="65"/>
        </patternFill>
      </fill>
    </odxf>
    <ndxf>
      <font>
        <b/>
        <sz val="14"/>
        <name val="Times New Roman"/>
        <scheme val="none"/>
      </font>
      <fill>
        <patternFill patternType="solid">
          <bgColor theme="0"/>
        </patternFill>
      </fill>
    </ndxf>
  </rcc>
  <rcc rId="5182" sId="1" odxf="1" dxf="1">
    <oc r="A75">
      <v>24110900</v>
    </oc>
    <nc r="A75">
      <v>40000000</v>
    </nc>
    <odxf>
      <font>
        <b val="0"/>
        <sz val="14"/>
        <name val="Times New Roman"/>
        <scheme val="none"/>
      </font>
      <fill>
        <patternFill patternType="none">
          <bgColor indexed="65"/>
        </patternFill>
      </fill>
    </odxf>
    <ndxf>
      <font>
        <b/>
        <sz val="14"/>
        <name val="Times New Roman"/>
        <scheme val="none"/>
      </font>
      <fill>
        <patternFill patternType="solid">
          <bgColor theme="0"/>
        </patternFill>
      </fill>
    </ndxf>
  </rcc>
  <rcc rId="5183" sId="1" odxf="1" dxf="1">
    <oc r="B75" t="inlineStr">
      <is>
        <t>Відсотки за користування 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    </is>
    </oc>
    <nc r="B75" t="inlineStr">
      <is>
        <t xml:space="preserve">Офіційні трансферти </t>
      </is>
    </nc>
    <odxf>
      <font>
        <b val="0"/>
        <sz val="14"/>
        <name val="Times New Roman"/>
        <scheme val="none"/>
      </font>
      <fill>
        <patternFill patternType="none">
          <bgColor indexed="65"/>
        </patternFill>
      </fill>
    </odxf>
    <ndxf>
      <font>
        <b/>
        <sz val="14"/>
        <name val="Times New Roman"/>
        <scheme val="none"/>
      </font>
      <fill>
        <patternFill patternType="solid">
          <bgColor theme="0"/>
        </patternFill>
      </fill>
    </ndxf>
  </rcc>
  <rcc rId="5184" sId="1" odxf="1" dxf="1">
    <nc r="C75">
      <f>C76+C78+C82</f>
    </nc>
    <odxf>
      <font>
        <b val="0"/>
        <sz val="14"/>
        <name val="Times New Roman"/>
        <scheme val="none"/>
      </font>
      <fill>
        <patternFill patternType="none">
          <bgColor indexed="65"/>
        </patternFill>
      </fill>
    </odxf>
    <ndxf>
      <font>
        <b/>
        <sz val="14"/>
        <name val="Times New Roman"/>
        <scheme val="none"/>
      </font>
      <fill>
        <patternFill patternType="solid">
          <bgColor theme="0"/>
        </patternFill>
      </fill>
    </ndxf>
  </rcc>
  <rcc rId="5185" sId="1" odxf="1" dxf="1">
    <nc r="D75">
      <f>D76+D77+D78+D80+D82</f>
    </nc>
    <odxf>
      <font>
        <b val="0"/>
        <sz val="14"/>
        <name val="Times New Roman"/>
        <scheme val="none"/>
      </font>
      <fill>
        <patternFill patternType="none">
          <bgColor indexed="65"/>
        </patternFill>
      </fill>
    </odxf>
    <ndxf>
      <font>
        <b/>
        <sz val="14"/>
        <name val="Times New Roman"/>
        <scheme val="none"/>
      </font>
      <fill>
        <patternFill patternType="solid">
          <bgColor theme="0"/>
        </patternFill>
      </fill>
    </ndxf>
  </rcc>
  <rcc rId="5186" sId="1" odxf="1" dxf="1">
    <nc r="E75">
      <f>D75-C75</f>
    </nc>
    <odxf>
      <font>
        <b val="0"/>
        <sz val="14"/>
        <name val="Times New Roman"/>
        <scheme val="none"/>
      </font>
      <fill>
        <patternFill patternType="none">
          <bgColor indexed="65"/>
        </patternFill>
      </fill>
    </odxf>
    <ndxf>
      <font>
        <b/>
        <sz val="14"/>
        <name val="Times New Roman"/>
        <scheme val="none"/>
      </font>
      <fill>
        <patternFill patternType="solid">
          <bgColor theme="0"/>
        </patternFill>
      </fill>
    </ndxf>
  </rcc>
  <rcc rId="5187" sId="1" odxf="1" dxf="1">
    <nc r="F75" t="inlineStr">
      <is>
        <t>у 2,3 р.б.</t>
      </is>
    </nc>
    <odxf>
      <font>
        <b val="0"/>
        <sz val="14"/>
        <name val="Times New Roman"/>
        <scheme val="none"/>
      </font>
      <fill>
        <patternFill patternType="none">
          <bgColor indexed="65"/>
        </patternFill>
      </fill>
    </odxf>
    <ndxf>
      <font>
        <b/>
        <sz val="14"/>
        <name val="Times New Roman"/>
        <scheme val="none"/>
      </font>
      <fill>
        <patternFill patternType="solid">
          <bgColor theme="0"/>
        </patternFill>
      </fill>
    </ndxf>
  </rcc>
  <rcc rId="5188" sId="1" odxf="1" dxf="1" numFmtId="4">
    <oc r="G75">
      <v>224.10499999999999</v>
    </oc>
    <nc r="G75"/>
    <odxf>
      <font>
        <b val="0"/>
        <sz val="14"/>
        <name val="Times New Roman"/>
        <scheme val="none"/>
      </font>
      <fill>
        <patternFill patternType="none">
          <bgColor indexed="65"/>
        </patternFill>
      </fill>
    </odxf>
    <ndxf>
      <font>
        <b/>
        <sz val="14"/>
        <name val="Times New Roman"/>
        <scheme val="none"/>
      </font>
      <fill>
        <patternFill patternType="solid">
          <bgColor theme="0"/>
        </patternFill>
      </fill>
    </ndxf>
  </rcc>
  <rcc rId="5189" sId="1" odxf="1" dxf="1" numFmtId="4">
    <oc r="H75">
      <v>279.79700000000003</v>
    </oc>
    <nc r="H75"/>
    <odxf>
      <font>
        <b val="0"/>
        <sz val="14"/>
        <name val="Times New Roman"/>
        <scheme val="none"/>
      </font>
      <fill>
        <patternFill patternType="none">
          <bgColor indexed="65"/>
        </patternFill>
      </fill>
    </odxf>
    <ndxf>
      <font>
        <b/>
        <sz val="14"/>
        <name val="Times New Roman"/>
        <scheme val="none"/>
      </font>
      <fill>
        <patternFill patternType="solid">
          <bgColor theme="0"/>
        </patternFill>
      </fill>
    </ndxf>
  </rcc>
  <rcc rId="5190" sId="1" odxf="1" dxf="1" numFmtId="4">
    <oc r="I75">
      <v>55.692</v>
    </oc>
    <nc r="I75"/>
    <odxf>
      <font>
        <b val="0"/>
        <sz val="14"/>
        <name val="Times New Roman"/>
        <scheme val="none"/>
      </font>
      <fill>
        <patternFill patternType="none">
          <bgColor indexed="65"/>
        </patternFill>
      </fill>
    </odxf>
    <ndxf>
      <font>
        <b/>
        <sz val="14"/>
        <name val="Times New Roman"/>
        <scheme val="none"/>
      </font>
      <fill>
        <patternFill patternType="solid">
          <bgColor theme="0"/>
        </patternFill>
      </fill>
    </ndxf>
  </rcc>
  <rcc rId="5191" sId="1" odxf="1" dxf="1" numFmtId="4">
    <oc r="J75">
      <v>124.9</v>
    </oc>
    <nc r="J75"/>
    <odxf>
      <font>
        <b val="0"/>
        <sz val="14"/>
        <name val="Times New Roman"/>
        <scheme val="none"/>
      </font>
      <fill>
        <patternFill patternType="none">
          <bgColor indexed="65"/>
        </patternFill>
      </fill>
    </odxf>
    <ndxf>
      <font>
        <b/>
        <sz val="14"/>
        <name val="Times New Roman"/>
        <scheme val="none"/>
      </font>
      <fill>
        <patternFill patternType="solid">
          <bgColor theme="0"/>
        </patternFill>
      </fill>
    </ndxf>
  </rcc>
  <rcc rId="5192" sId="1" odxf="1" dxf="1" numFmtId="4">
    <oc r="A76">
      <v>24170000</v>
    </oc>
    <nc r="A76">
      <v>41021000</v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" formatCode="0"/>
      <fill>
        <patternFill patternType="solid">
          <bgColor theme="0"/>
        </patternFill>
      </fill>
      <alignment wrapText="1" readingOrder="0"/>
    </ndxf>
  </rcc>
  <rcc rId="5193" sId="1" odxf="1" dxf="1">
    <oc r="B76" t="inlineStr">
      <is>
        <t>Надходження коштів пайової участі у розвитку інфраструктури населеного пункту</t>
      </is>
    </oc>
    <nc r="B76" t="inlineStr">
      <is>
        <t>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</t>
      </is>
    </nc>
    <odxf>
      <fill>
        <patternFill patternType="none">
          <bgColor indexed="65"/>
        </patternFill>
      </fill>
      <alignment horizontal="left" readingOrder="0"/>
    </odxf>
    <ndxf>
      <fill>
        <patternFill patternType="solid">
          <bgColor theme="0"/>
        </patternFill>
      </fill>
      <alignment horizontal="general" readingOrder="0"/>
    </ndxf>
  </rcc>
  <rcc rId="5194" sId="1" odxf="1" dxf="1" numFmtId="4">
    <nc r="C76">
      <v>986.8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95" sId="1" odxf="1" dxf="1" numFmtId="4">
    <nc r="D76">
      <v>1134.9000000000001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96" sId="1" odxf="1" dxf="1">
    <nc r="E76">
      <f>D76-C76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97" sId="1" odxf="1" dxf="1">
    <nc r="F76">
      <f>D76/C76*100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76" start="0" length="0">
    <dxf>
      <fill>
        <patternFill patternType="solid">
          <bgColor theme="0"/>
        </patternFill>
      </fill>
    </dxf>
  </rfmt>
  <rcc rId="5198" sId="1" odxf="1" dxf="1" numFmtId="4">
    <oc r="H76">
      <v>110.755</v>
    </oc>
    <nc r="H76"/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99" sId="1" odxf="1" dxf="1" numFmtId="4">
    <oc r="I76">
      <v>110.755</v>
    </oc>
    <nc r="I76"/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J76" start="0" length="0">
    <dxf>
      <fill>
        <patternFill patternType="solid">
          <bgColor theme="0"/>
        </patternFill>
      </fill>
    </dxf>
  </rfmt>
  <rcc rId="5200" sId="1" odxf="1" dxf="1" numFmtId="4">
    <oc r="A77">
      <v>25000000</v>
    </oc>
    <nc r="A77">
      <v>41021400</v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" formatCode="0"/>
      <fill>
        <patternFill patternType="solid">
          <bgColor theme="0"/>
        </patternFill>
      </fill>
      <alignment wrapText="1" readingOrder="0"/>
    </ndxf>
  </rcc>
  <rcc rId="5201" sId="1" odxf="1" dxf="1">
    <oc r="B77" t="inlineStr">
      <is>
        <t>Власні надходження бюджетних установ</t>
      </is>
    </oc>
    <nc r="B77" t="inlineStr">
      <is>
    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    </is>
    </nc>
    <o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4"/>
        <color rgb="FF000000"/>
        <name val="Times New Roman"/>
        <scheme val="none"/>
      </font>
      <fill>
        <patternFill patternType="solid">
          <bgColor rgb="FFFFFFFF"/>
        </patternFill>
      </fill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C77" start="0" length="0">
    <dxf>
      <font>
        <sz val="14"/>
        <color rgb="FF000000"/>
        <name val="Times New Roman"/>
        <scheme val="none"/>
      </font>
      <numFmt numFmtId="0" formatCode="General"/>
      <fill>
        <patternFill patternType="solid">
          <bgColor rgb="FFFFFFFF"/>
        </patternFill>
      </fill>
      <alignment horizontal="left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5202" sId="1" odxf="1" dxf="1" numFmtId="4">
    <nc r="D77">
      <v>209571.9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E77" start="0" length="0">
    <dxf>
      <fill>
        <patternFill patternType="solid">
          <bgColor theme="0"/>
        </patternFill>
      </fill>
    </dxf>
  </rfmt>
  <rfmt sheetId="1" sqref="F77" start="0" length="0">
    <dxf>
      <fill>
        <patternFill patternType="solid">
          <bgColor theme="0"/>
        </patternFill>
      </fill>
    </dxf>
  </rfmt>
  <rcc rId="5203" sId="1" odxf="1" dxf="1" numFmtId="4">
    <oc r="G77">
      <v>125915.974</v>
    </oc>
    <nc r="G77"/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204" sId="1" odxf="1" dxf="1" numFmtId="4">
    <oc r="H77">
      <v>173408.29699999999</v>
    </oc>
    <nc r="H77"/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205" sId="1" odxf="1" dxf="1" numFmtId="4">
    <oc r="I77">
      <v>47492.322999999997</v>
    </oc>
    <nc r="I77"/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206" sId="1" odxf="1" dxf="1" numFmtId="4">
    <oc r="J77">
      <v>137.69999999999999</v>
    </oc>
    <nc r="J77"/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207" sId="1" odxf="1" dxf="1">
    <oc r="A78">
      <v>30000000</v>
    </oc>
    <nc r="A78">
      <v>41030000</v>
    </nc>
    <odxf>
      <font>
        <b/>
        <sz val="14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4"/>
        <name val="Times New Roman"/>
        <scheme val="none"/>
      </font>
      <fill>
        <patternFill patternType="solid">
          <bgColor theme="0"/>
        </patternFill>
      </fill>
    </ndxf>
  </rcc>
  <rcc rId="5208" sId="1" odxf="1" dxf="1">
    <oc r="B78" t="inlineStr">
      <is>
        <t>Доходи від операцій з капіталом</t>
      </is>
    </oc>
    <nc r="B78" t="inlineStr">
      <is>
        <t>Субвенції з державного бюджету місцевим бюджетам</t>
      </is>
    </nc>
    <odxf>
      <font>
        <b/>
        <sz val="14"/>
        <name val="Times New Roman"/>
        <scheme val="none"/>
      </font>
      <fill>
        <patternFill patternType="none">
          <bgColor indexed="65"/>
        </patternFill>
      </fill>
      <alignment horizontal="left" readingOrder="0"/>
    </odxf>
    <ndxf>
      <font>
        <b val="0"/>
        <sz val="14"/>
        <name val="Times New Roman"/>
        <scheme val="none"/>
      </font>
      <fill>
        <patternFill patternType="solid">
          <bgColor theme="0"/>
        </patternFill>
      </fill>
      <alignment horizontal="general" readingOrder="0"/>
    </ndxf>
  </rcc>
  <rcc rId="5209" sId="1" odxf="1" dxf="1" numFmtId="4">
    <oc r="C78">
      <v>-3.8740000000000001</v>
    </oc>
    <nc r="C78">
      <f>C79</f>
    </nc>
    <odxf>
      <font>
        <b/>
        <sz val="14"/>
        <name val="Times New Roman"/>
        <scheme val="none"/>
      </font>
      <fill>
        <patternFill patternType="none">
          <bgColor indexed="65"/>
        </patternFill>
      </fill>
      <alignment horizontal="general" readingOrder="0"/>
    </odxf>
    <ndxf>
      <font>
        <b val="0"/>
        <sz val="14"/>
        <name val="Times New Roman"/>
        <scheme val="none"/>
      </font>
      <fill>
        <patternFill patternType="solid">
          <bgColor theme="0"/>
        </patternFill>
      </fill>
      <alignment horizontal="right" readingOrder="0"/>
    </ndxf>
  </rcc>
  <rcc rId="5210" sId="1" odxf="1" dxf="1" numFmtId="4">
    <oc r="D78">
      <v>0.748</v>
    </oc>
    <nc r="D78">
      <f>D79</f>
    </nc>
    <odxf>
      <font>
        <b/>
        <sz val="14"/>
        <name val="Times New Roman"/>
        <scheme val="none"/>
      </font>
      <fill>
        <patternFill patternType="none">
          <bgColor indexed="65"/>
        </patternFill>
      </fill>
      <alignment horizontal="general" readingOrder="0"/>
    </odxf>
    <ndxf>
      <font>
        <b val="0"/>
        <sz val="14"/>
        <name val="Times New Roman"/>
        <scheme val="none"/>
      </font>
      <fill>
        <patternFill patternType="solid">
          <bgColor theme="0"/>
        </patternFill>
      </fill>
      <alignment horizontal="right" readingOrder="0"/>
    </ndxf>
  </rcc>
  <rcc rId="5211" sId="1" odxf="1" dxf="1" numFmtId="4">
    <oc r="E78">
      <v>4.6219999999999999</v>
    </oc>
    <nc r="E78">
      <f>D78-C78</f>
    </nc>
    <odxf>
      <font>
        <b/>
        <sz val="14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4"/>
        <name val="Times New Roman"/>
        <scheme val="none"/>
      </font>
      <fill>
        <patternFill patternType="solid">
          <bgColor theme="0"/>
        </patternFill>
      </fill>
    </ndxf>
  </rcc>
  <rcc rId="5212" sId="1" odxf="1" dxf="1">
    <nc r="F78">
      <f>D78/C78*100</f>
    </nc>
    <odxf>
      <font>
        <b/>
        <sz val="14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4"/>
        <name val="Times New Roman"/>
        <scheme val="none"/>
      </font>
      <fill>
        <patternFill patternType="solid">
          <bgColor theme="0"/>
        </patternFill>
      </fill>
    </ndxf>
  </rcc>
  <rcc rId="5213" sId="1" odxf="1" dxf="1" numFmtId="4">
    <oc r="G78">
      <v>103</v>
    </oc>
    <nc r="G78"/>
    <odxf>
      <font>
        <b/>
        <sz val="14"/>
        <name val="Times New Roman"/>
        <scheme val="none"/>
      </font>
      <fill>
        <patternFill patternType="none">
          <bgColor indexed="65"/>
        </patternFill>
      </fill>
      <alignment horizontal="general" readingOrder="0"/>
    </odxf>
    <ndxf>
      <font>
        <b val="0"/>
        <sz val="14"/>
        <name val="Times New Roman"/>
        <scheme val="none"/>
      </font>
      <fill>
        <patternFill patternType="solid">
          <bgColor theme="0"/>
        </patternFill>
      </fill>
      <alignment horizontal="right" readingOrder="0"/>
    </ndxf>
  </rcc>
  <rcc rId="5214" sId="1" odxf="1" dxf="1" numFmtId="4">
    <oc r="H78">
      <v>118.92</v>
    </oc>
    <nc r="H78"/>
    <odxf>
      <font>
        <b/>
        <sz val="14"/>
        <name val="Times New Roman"/>
        <scheme val="none"/>
      </font>
      <fill>
        <patternFill patternType="none">
          <bgColor indexed="65"/>
        </patternFill>
      </fill>
      <alignment horizontal="general" readingOrder="0"/>
    </odxf>
    <ndxf>
      <font>
        <b val="0"/>
        <sz val="14"/>
        <name val="Times New Roman"/>
        <scheme val="none"/>
      </font>
      <fill>
        <patternFill patternType="solid">
          <bgColor theme="0"/>
        </patternFill>
      </fill>
      <alignment horizontal="right" readingOrder="0"/>
    </ndxf>
  </rcc>
  <rcc rId="5215" sId="1" odxf="1" dxf="1" numFmtId="4">
    <oc r="I78">
      <v>15.92</v>
    </oc>
    <nc r="I78"/>
    <odxf>
      <font>
        <b/>
        <sz val="14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4"/>
        <name val="Times New Roman"/>
        <scheme val="none"/>
      </font>
      <fill>
        <patternFill patternType="solid">
          <bgColor theme="0"/>
        </patternFill>
      </fill>
    </ndxf>
  </rcc>
  <rcc rId="5216" sId="1" odxf="1" dxf="1" numFmtId="4">
    <oc r="J78">
      <v>115.5</v>
    </oc>
    <nc r="J78"/>
    <odxf>
      <font>
        <b/>
        <sz val="14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4"/>
        <name val="Times New Roman"/>
        <scheme val="none"/>
      </font>
      <fill>
        <patternFill patternType="solid">
          <bgColor theme="0"/>
        </patternFill>
      </fill>
    </ndxf>
  </rcc>
  <rcc rId="5217" sId="1" odxf="1" dxf="1">
    <oc r="A79">
      <v>31000000</v>
    </oc>
    <nc r="A79">
      <v>41033900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218" sId="1" odxf="1" dxf="1">
    <oc r="B79" t="inlineStr">
      <is>
        <t>Надходження від продажу основного капіталу</t>
      </is>
    </oc>
    <nc r="B79" t="inlineStr">
      <is>
        <t>Освітня субвенція з державного бюджету місцевим бюджетам </t>
      </is>
    </nc>
    <odxf>
      <fill>
        <patternFill patternType="none">
          <bgColor indexed="65"/>
        </patternFill>
      </fill>
      <alignment horizontal="left" readingOrder="0"/>
    </odxf>
    <ndxf>
      <fill>
        <patternFill patternType="solid">
          <bgColor theme="0"/>
        </patternFill>
      </fill>
      <alignment horizontal="general" readingOrder="0"/>
    </ndxf>
  </rcc>
  <rcc rId="5219" sId="1" odxf="1" dxf="1" numFmtId="4">
    <oc r="C79">
      <v>-3.8740000000000001</v>
    </oc>
    <nc r="C79">
      <v>165169.5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220" sId="1" odxf="1" dxf="1" numFmtId="4">
    <oc r="D79">
      <v>0.748</v>
    </oc>
    <nc r="D79">
      <v>177360.8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221" sId="1" odxf="1" dxf="1" numFmtId="4">
    <oc r="E79">
      <v>4.6219999999999999</v>
    </oc>
    <nc r="E79">
      <f>D79-C79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222" sId="1" odxf="1" dxf="1">
    <nc r="F79">
      <f>D79/C79*100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79" start="0" length="0">
    <dxf>
      <fill>
        <patternFill patternType="solid">
          <bgColor theme="0"/>
        </patternFill>
      </fill>
    </dxf>
  </rfmt>
  <rfmt sheetId="1" sqref="H79" start="0" length="0">
    <dxf>
      <fill>
        <patternFill patternType="solid">
          <bgColor theme="0"/>
        </patternFill>
      </fill>
    </dxf>
  </rfmt>
  <rfmt sheetId="1" sqref="I79" start="0" length="0">
    <dxf>
      <fill>
        <patternFill patternType="solid">
          <bgColor theme="0"/>
        </patternFill>
      </fill>
    </dxf>
  </rfmt>
  <rfmt sheetId="1" sqref="J79" start="0" length="0">
    <dxf>
      <font>
        <b val="0"/>
        <sz val="14"/>
        <name val="Times New Roman"/>
        <scheme val="none"/>
      </font>
      <fill>
        <patternFill patternType="solid">
          <bgColor theme="0"/>
        </patternFill>
      </fill>
    </dxf>
  </rfmt>
  <rcc rId="5223" sId="1" odxf="1" dxf="1">
    <oc r="A80">
      <v>31010000</v>
    </oc>
    <nc r="A80">
      <v>41040000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224" sId="1" odxf="1" dxf="1">
    <oc r="B80" t="inlineStr">
      <is>
    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    </is>
    </oc>
    <nc r="B80" t="inlineStr">
      <is>
        <t>Дотації з місцевих бюджетів іншим місцевим бюджетам</t>
      </is>
    </nc>
    <o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4"/>
        <color rgb="FF000000"/>
        <name val="Times New Roman"/>
        <scheme val="none"/>
      </font>
      <fill>
        <patternFill patternType="solid">
          <bgColor rgb="FFFFFFFF"/>
        </patternFill>
      </fill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25" sId="1" odxf="1" dxf="1">
    <oc r="C80">
      <v>-3.96</v>
    </oc>
    <nc r="C80"/>
    <odxf>
      <font>
        <i val="0"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general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i/>
        <sz val="14"/>
        <color rgb="FF000000"/>
        <name val="Times New Roman"/>
        <scheme val="none"/>
      </font>
      <numFmt numFmtId="0" formatCode="General"/>
      <fill>
        <patternFill patternType="solid">
          <bgColor rgb="FFFFFFFF"/>
        </patternFill>
      </fill>
      <alignment horizontal="left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26" sId="1" odxf="1" dxf="1" numFmtId="4">
    <oc r="D80">
      <v>0.748</v>
    </oc>
    <nc r="D80">
      <f>D81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227" sId="1" odxf="1" dxf="1" numFmtId="4">
    <oc r="E80">
      <v>4.7080000000000002</v>
    </oc>
    <nc r="E80">
      <f>D80-C80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F80" start="0" length="0">
    <dxf>
      <fill>
        <patternFill patternType="solid">
          <bgColor theme="0"/>
        </patternFill>
      </fill>
    </dxf>
  </rfmt>
  <rfmt sheetId="1" sqref="G80" start="0" length="0">
    <dxf>
      <fill>
        <patternFill patternType="solid">
          <bgColor theme="0"/>
        </patternFill>
      </fill>
    </dxf>
  </rfmt>
  <rfmt sheetId="1" sqref="H80" start="0" length="0">
    <dxf>
      <fill>
        <patternFill patternType="solid">
          <bgColor theme="0"/>
        </patternFill>
      </fill>
    </dxf>
  </rfmt>
  <rfmt sheetId="1" sqref="I80" start="0" length="0">
    <dxf>
      <fill>
        <patternFill patternType="solid">
          <bgColor theme="0"/>
        </patternFill>
      </fill>
    </dxf>
  </rfmt>
  <rfmt sheetId="1" sqref="J80" start="0" length="0">
    <dxf>
      <fill>
        <patternFill patternType="solid">
          <bgColor theme="0"/>
        </patternFill>
      </fill>
    </dxf>
  </rfmt>
  <rcc rId="5228" sId="1" odxf="1" dxf="1">
    <oc r="A81">
      <v>31010200</v>
    </oc>
    <nc r="A81">
      <v>41040400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229" sId="1" odxf="1" dxf="1">
    <oc r="B81" t="inlineStr">
      <is>
    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    </is>
    </oc>
    <nc r="B81" t="inlineStr">
      <is>
        <t>Інші дотації з місцевого бюджету</t>
      </is>
    </nc>
    <o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4"/>
        <color rgb="FF000000"/>
        <name val="Times New Roman"/>
        <scheme val="none"/>
      </font>
      <fill>
        <patternFill patternType="solid">
          <bgColor rgb="FFFFFFFF"/>
        </patternFill>
      </fill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30" sId="1" odxf="1" dxf="1">
    <oc r="C81">
      <v>-3.96</v>
    </oc>
    <nc r="C81"/>
    <odxf>
      <font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general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4"/>
        <color rgb="FF000000"/>
        <name val="Times New Roman"/>
        <scheme val="none"/>
      </font>
      <numFmt numFmtId="0" formatCode="General"/>
      <fill>
        <patternFill patternType="solid">
          <bgColor rgb="FFFFFFFF"/>
        </patternFill>
      </fill>
      <alignment horizontal="left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31" sId="1" odxf="1" dxf="1" numFmtId="4">
    <oc r="D81">
      <v>0.748</v>
    </oc>
    <nc r="D81">
      <v>15.62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232" sId="1" odxf="1" dxf="1" numFmtId="4">
    <oc r="E81">
      <v>4.7080000000000002</v>
    </oc>
    <nc r="E81"/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F81" start="0" length="0">
    <dxf>
      <fill>
        <patternFill patternType="solid">
          <bgColor theme="0"/>
        </patternFill>
      </fill>
    </dxf>
  </rfmt>
  <rfmt sheetId="1" sqref="G81" start="0" length="0">
    <dxf>
      <fill>
        <patternFill patternType="solid">
          <bgColor theme="0"/>
        </patternFill>
      </fill>
    </dxf>
  </rfmt>
  <rfmt sheetId="1" sqref="H81" start="0" length="0">
    <dxf>
      <fill>
        <patternFill patternType="solid">
          <bgColor theme="0"/>
        </patternFill>
      </fill>
    </dxf>
  </rfmt>
  <rfmt sheetId="1" sqref="I81" start="0" length="0">
    <dxf>
      <fill>
        <patternFill patternType="solid">
          <bgColor theme="0"/>
        </patternFill>
      </fill>
    </dxf>
  </rfmt>
  <rfmt sheetId="1" sqref="J81" start="0" length="0">
    <dxf>
      <fill>
        <patternFill patternType="solid">
          <bgColor theme="0"/>
        </patternFill>
      </fill>
    </dxf>
  </rfmt>
  <rcc rId="5233" sId="1" odxf="1" dxf="1">
    <oc r="A82">
      <v>31020000</v>
    </oc>
    <nc r="A82">
      <v>41050000</v>
    </nc>
    <odxf>
      <numFmt numFmtId="1" formatCode="0"/>
      <fill>
        <patternFill patternType="none">
          <bgColor indexed="65"/>
        </patternFill>
      </fill>
    </odxf>
    <ndxf>
      <numFmt numFmtId="0" formatCode="General"/>
      <fill>
        <patternFill patternType="solid">
          <bgColor theme="0"/>
        </patternFill>
      </fill>
    </ndxf>
  </rcc>
  <rcc rId="5234" sId="1" odxf="1" dxf="1">
    <oc r="B82" t="inlineStr">
      <is>
        <t>Надходження коштів від Державного фонду дорогоцінних металів і дорогоцінного каміння</t>
      </is>
    </oc>
    <nc r="B82" t="inlineStr">
      <is>
        <t>Субвенції з місцевих бюджетів іншим місцевим бюджетам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235" sId="1" odxf="1" dxf="1" numFmtId="4">
    <oc r="C82">
      <v>8.5999999999999993E-2</v>
    </oc>
    <nc r="C82">
      <f>SUM(C83:C85)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236" sId="1" odxf="1" dxf="1">
    <nc r="D82">
      <f>SUM(D83:D86)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237" sId="1" odxf="1" dxf="1" numFmtId="4">
    <oc r="E82">
      <v>-8.5999999999999993E-2</v>
    </oc>
    <nc r="E82">
      <f>D82-C82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238" sId="1" odxf="1" dxf="1">
    <nc r="F82">
      <f>D82/C82*100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82" start="0" length="0">
    <dxf>
      <font>
        <b val="0"/>
        <sz val="14"/>
        <name val="Times New Roman"/>
        <scheme val="none"/>
      </font>
      <fill>
        <patternFill patternType="solid">
          <bgColor theme="0"/>
        </patternFill>
      </fill>
    </dxf>
  </rfmt>
  <rfmt sheetId="1" sqref="H82" start="0" length="0">
    <dxf>
      <font>
        <b val="0"/>
        <sz val="14"/>
        <name val="Times New Roman"/>
        <scheme val="none"/>
      </font>
      <fill>
        <patternFill patternType="solid">
          <bgColor theme="0"/>
        </patternFill>
      </fill>
    </dxf>
  </rfmt>
  <rfmt sheetId="1" sqref="I82" start="0" length="0">
    <dxf>
      <font>
        <b val="0"/>
        <sz val="14"/>
        <name val="Times New Roman"/>
        <scheme val="none"/>
      </font>
      <fill>
        <patternFill patternType="solid">
          <bgColor theme="0"/>
        </patternFill>
      </fill>
    </dxf>
  </rfmt>
  <rfmt sheetId="1" sqref="J82" start="0" length="0">
    <dxf>
      <font>
        <b val="0"/>
        <sz val="14"/>
        <name val="Times New Roman"/>
        <scheme val="none"/>
      </font>
      <fill>
        <patternFill patternType="solid">
          <bgColor theme="0"/>
        </patternFill>
      </fill>
    </dxf>
  </rfmt>
  <rcc rId="5239" sId="1" odxf="1" dxf="1">
    <oc r="A83">
      <v>33010000</v>
    </oc>
    <nc r="A83">
      <v>41051000</v>
    </nc>
    <odxf>
      <numFmt numFmtId="1" formatCode="0"/>
      <fill>
        <patternFill patternType="none">
          <bgColor indexed="65"/>
        </patternFill>
      </fill>
    </odxf>
    <ndxf>
      <numFmt numFmtId="0" formatCode="General"/>
      <fill>
        <patternFill patternType="solid">
          <bgColor theme="0"/>
        </patternFill>
      </fill>
    </ndxf>
  </rcc>
  <rcc rId="5240" sId="1" odxf="1" dxf="1">
    <oc r="B83" t="inlineStr">
      <is>
        <t>Кошти від продажу землі</t>
      </is>
    </oc>
    <nc r="B83" t="inlineStr">
      <is>
        <t>Субвенція з місцевого бюджету на здійснення переданих видатків у сфері освіти  за рахунок коштів освітньої субвенції</t>
      </is>
    </nc>
    <odxf>
      <fill>
        <patternFill patternType="none">
          <bgColor indexed="65"/>
        </patternFill>
      </fill>
      <alignment vertical="center" readingOrder="0"/>
    </odxf>
    <ndxf>
      <fill>
        <patternFill patternType="solid">
          <bgColor theme="0"/>
        </patternFill>
      </fill>
      <alignment vertical="top" readingOrder="0"/>
    </ndxf>
  </rcc>
  <rcc rId="5241" sId="1" odxf="1" dxf="1" numFmtId="4">
    <nc r="C83">
      <v>2937.346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242" sId="1" odxf="1" dxf="1" numFmtId="4">
    <nc r="D83">
      <v>2477.1579999999999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243" sId="1" odxf="1" dxf="1">
    <nc r="E83">
      <f>D83-C83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244" sId="1" odxf="1" dxf="1">
    <nc r="F83">
      <f>D83/C83*100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245" sId="1" odxf="1" dxf="1" numFmtId="4">
    <oc r="G83">
      <v>103</v>
    </oc>
    <nc r="G83"/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246" sId="1" odxf="1" dxf="1" numFmtId="4">
    <oc r="H83">
      <v>118.92</v>
    </oc>
    <nc r="H83"/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247" sId="1" odxf="1" dxf="1" numFmtId="4">
    <oc r="I83">
      <v>15.92</v>
    </oc>
    <nc r="I83"/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248" sId="1" odxf="1" dxf="1" numFmtId="4">
    <oc r="J83">
      <v>115.5</v>
    </oc>
    <nc r="J83"/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249" sId="1" odxf="1" dxf="1" numFmtId="30">
    <oc r="A84">
      <v>50000000</v>
    </oc>
    <nc r="A84" t="inlineStr">
      <is>
        <t>41051200</t>
      </is>
    </nc>
    <odxf>
      <font>
        <b/>
        <sz val="14"/>
        <name val="Times New Roman"/>
        <scheme val="none"/>
      </font>
      <numFmt numFmtId="0" formatCode="General"/>
      <fill>
        <patternFill patternType="none">
          <bgColor indexed="65"/>
        </patternFill>
      </fill>
      <alignment wrapText="0" readingOrder="0"/>
    </odxf>
    <ndxf>
      <font>
        <b val="0"/>
        <sz val="14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</ndxf>
  </rcc>
  <rcc rId="5250" sId="1" odxf="1" dxf="1">
    <oc r="B84" t="inlineStr">
      <is>
        <t>Цільові фонди</t>
      </is>
    </oc>
    <nc r="B84" t="inlineStr">
      <is>
    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    </is>
    </nc>
    <odxf>
      <font>
        <b/>
        <sz val="14"/>
        <name val="Times New Roman"/>
        <scheme val="none"/>
      </font>
      <fill>
        <patternFill patternType="none">
          <bgColor indexed="65"/>
        </patternFill>
      </fill>
      <alignment vertical="center" readingOrder="0"/>
    </odxf>
    <ndxf>
      <font>
        <b val="0"/>
        <sz val="14"/>
        <name val="Times New Roman"/>
        <scheme val="none"/>
      </font>
      <fill>
        <patternFill patternType="solid">
          <bgColor theme="0"/>
        </patternFill>
      </fill>
      <alignment vertical="top" readingOrder="0"/>
    </ndxf>
  </rcc>
  <rcc rId="5251" sId="1" odxf="1" dxf="1" numFmtId="4">
    <nc r="C84">
      <v>1032.279</v>
    </nc>
    <odxf>
      <font>
        <b/>
        <sz val="14"/>
        <name val="Times New Roman"/>
        <scheme val="none"/>
      </font>
      <fill>
        <patternFill patternType="none">
          <bgColor indexed="65"/>
        </patternFill>
      </fill>
      <alignment horizontal="right" readingOrder="0"/>
    </odxf>
    <ndxf>
      <font>
        <b val="0"/>
        <sz val="14"/>
        <name val="Times New Roman"/>
        <scheme val="none"/>
      </font>
      <fill>
        <patternFill patternType="solid">
          <bgColor theme="0"/>
        </patternFill>
      </fill>
      <alignment horizontal="general" readingOrder="0"/>
    </ndxf>
  </rcc>
  <rfmt sheetId="1" sqref="D84" start="0" length="0">
    <dxf>
      <font>
        <b val="0"/>
        <sz val="14"/>
        <name val="Times New Roman"/>
        <scheme val="none"/>
      </font>
      <fill>
        <patternFill patternType="solid">
          <bgColor theme="0"/>
        </patternFill>
      </fill>
      <alignment horizontal="general" readingOrder="0"/>
    </dxf>
  </rfmt>
  <rcc rId="5252" sId="1" odxf="1" dxf="1">
    <nc r="E84">
      <f>D84-C84</f>
    </nc>
    <odxf>
      <font>
        <b/>
        <sz val="14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4"/>
        <name val="Times New Roman"/>
        <scheme val="none"/>
      </font>
      <fill>
        <patternFill patternType="solid">
          <bgColor theme="0"/>
        </patternFill>
      </fill>
    </ndxf>
  </rcc>
  <rfmt sheetId="1" sqref="F84" start="0" length="0">
    <dxf>
      <font>
        <b val="0"/>
        <sz val="14"/>
        <name val="Times New Roman"/>
        <scheme val="none"/>
      </font>
      <fill>
        <patternFill patternType="solid">
          <bgColor theme="0"/>
        </patternFill>
      </fill>
    </dxf>
  </rfmt>
  <rfmt sheetId="1" sqref="G84" start="0" length="0">
    <dxf>
      <font>
        <b val="0"/>
        <sz val="14"/>
        <name val="Times New Roman"/>
        <scheme val="none"/>
      </font>
      <fill>
        <patternFill patternType="solid">
          <bgColor theme="0"/>
        </patternFill>
      </fill>
      <alignment horizontal="general" readingOrder="0"/>
    </dxf>
  </rfmt>
  <rcc rId="5253" sId="1" odxf="1" dxf="1" numFmtId="4">
    <oc r="H84">
      <v>32.942</v>
    </oc>
    <nc r="H84"/>
    <odxf>
      <font>
        <b/>
        <sz val="14"/>
        <name val="Times New Roman"/>
        <scheme val="none"/>
      </font>
      <fill>
        <patternFill patternType="none">
          <bgColor indexed="65"/>
        </patternFill>
      </fill>
      <alignment horizontal="right" readingOrder="0"/>
    </odxf>
    <ndxf>
      <font>
        <b val="0"/>
        <sz val="14"/>
        <name val="Times New Roman"/>
        <scheme val="none"/>
      </font>
      <fill>
        <patternFill patternType="solid">
          <bgColor theme="0"/>
        </patternFill>
      </fill>
      <alignment horizontal="general" readingOrder="0"/>
    </ndxf>
  </rcc>
  <rcc rId="5254" sId="1" odxf="1" dxf="1" numFmtId="4">
    <oc r="I84">
      <v>32.942</v>
    </oc>
    <nc r="I84"/>
    <odxf>
      <font>
        <b/>
        <sz val="14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4"/>
        <name val="Times New Roman"/>
        <scheme val="none"/>
      </font>
      <fill>
        <patternFill patternType="solid">
          <bgColor theme="0"/>
        </patternFill>
      </fill>
    </ndxf>
  </rcc>
  <rfmt sheetId="1" sqref="J84" start="0" length="0">
    <dxf>
      <font>
        <b val="0"/>
        <sz val="14"/>
        <name val="Times New Roman"/>
        <scheme val="none"/>
      </font>
      <fill>
        <patternFill patternType="solid">
          <bgColor theme="0"/>
        </patternFill>
      </fill>
    </dxf>
  </rfmt>
  <rcc rId="5255" sId="1" odxf="1" dxf="1" numFmtId="30">
    <oc r="A85">
      <v>50110000</v>
    </oc>
    <nc r="A85" t="inlineStr">
      <is>
        <t>41053900</t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30" formatCode="@"/>
      <fill>
        <patternFill patternType="solid">
          <bgColor theme="0"/>
        </patternFill>
      </fill>
      <alignment wrapText="1" readingOrder="0"/>
    </ndxf>
  </rcc>
  <rcc rId="5256" sId="1" odxf="1" dxf="1">
    <oc r="B85" t="inlineStr">
      <is>
        <t>Цільові фонди, утворені Верховною Радою Автономної Республіки Крим, органами місцевого самоврядування та місцевими органами виконавчої влади</t>
      </is>
    </oc>
    <nc r="B85" t="inlineStr">
      <is>
        <t>Інші субвенції з місцевого бюджету</t>
      </is>
    </nc>
    <odxf>
      <numFmt numFmtId="0" formatCode="General"/>
      <fill>
        <patternFill patternType="none">
          <bgColor indexed="65"/>
        </patternFill>
      </fill>
      <alignment horizontal="general" vertical="center" readingOrder="0"/>
    </odxf>
    <ndxf>
      <numFmt numFmtId="30" formatCode="@"/>
      <fill>
        <patternFill patternType="solid">
          <bgColor theme="0"/>
        </patternFill>
      </fill>
      <alignment horizontal="left" vertical="top" readingOrder="0"/>
    </ndxf>
  </rcc>
  <rcc rId="5257" sId="1" odxf="1" dxf="1" numFmtId="4">
    <nc r="C85">
      <v>1992.8219999999999</v>
    </nc>
    <odxf>
      <fill>
        <patternFill patternType="none">
          <bgColor indexed="65"/>
        </patternFill>
      </fill>
      <alignment horizontal="right" readingOrder="0"/>
    </odxf>
    <ndxf>
      <fill>
        <patternFill patternType="solid">
          <bgColor theme="0"/>
        </patternFill>
      </fill>
      <alignment horizontal="general" readingOrder="0"/>
    </ndxf>
  </rcc>
  <rcc rId="5258" sId="1" odxf="1" dxf="1" numFmtId="4">
    <nc r="D85">
      <v>1665.1579999999999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259" sId="1" odxf="1" dxf="1">
    <nc r="E85">
      <f>D85-C85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260" sId="1" odxf="1" dxf="1">
    <nc r="F85">
      <f>D85/C85*100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G85" start="0" length="0">
    <dxf>
      <fill>
        <patternFill patternType="solid">
          <bgColor theme="0"/>
        </patternFill>
      </fill>
    </dxf>
  </rfmt>
  <rcc rId="5261" sId="1" odxf="1" dxf="1" numFmtId="4">
    <oc r="H85">
      <v>32.942</v>
    </oc>
    <nc r="H85"/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262" sId="1" odxf="1" dxf="1" numFmtId="4">
    <oc r="I85">
      <v>32.942</v>
    </oc>
    <nc r="I85"/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J85" start="0" length="0">
    <dxf>
      <fill>
        <patternFill patternType="solid">
          <bgColor theme="0"/>
        </patternFill>
      </fill>
    </dxf>
  </rfmt>
  <rcc rId="5263" sId="1" odxf="1" dxf="1">
    <nc r="A86" t="inlineStr">
      <is>
        <t>41057700</t>
      </is>
    </nc>
    <odxf>
      <font>
        <b/>
        <sz val="14"/>
        <name val="Times New Roman"/>
        <scheme val="none"/>
      </font>
      <numFmt numFmtId="0" formatCode="General"/>
      <fill>
        <patternFill patternType="none">
          <bgColor indexed="65"/>
        </patternFill>
      </fill>
      <alignment wrapText="0" readingOrder="0"/>
    </odxf>
    <ndxf>
      <font>
        <b val="0"/>
        <sz val="14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</ndxf>
  </rcc>
  <rcc rId="5264" sId="1" odxf="1" dxf="1">
    <oc r="B86" t="inlineStr">
      <is>
        <t>РАЗОМ ДОХОДІВ</t>
      </is>
    </oc>
    <nc r="B86" t="inlineStr">
      <is>
        <t>Субвенція з місцевого бюджету на виконання окремих заходів з реалізації соціального проекту «Активні парки – локації здорової України» за рахунок відповідної субвенції з державного бюджету</t>
      </is>
    </nc>
    <odxf>
      <font>
        <b/>
        <sz val="14"/>
        <name val="Times New Roman"/>
        <scheme val="none"/>
      </font>
      <fill>
        <patternFill patternType="none">
          <bgColor indexed="65"/>
        </patternFill>
      </fill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4"/>
        <color rgb="FF000000"/>
        <name val="Times New Roman"/>
        <scheme val="none"/>
      </font>
      <fill>
        <patternFill patternType="solid">
          <bgColor rgb="FFFFFFFF"/>
        </patternFill>
      </fill>
      <alignment horizontal="left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65" sId="1" odxf="1" dxf="1">
    <oc r="C86">
      <v>4805448.716</v>
    </oc>
    <nc r="C86"/>
    <odxf>
      <font>
        <b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4"/>
        <color rgb="FF000000"/>
        <name val="Times New Roman"/>
        <scheme val="none"/>
      </font>
      <numFmt numFmtId="0" formatCode="General"/>
      <fill>
        <patternFill patternType="solid">
          <bgColor rgb="FFFFFFFF"/>
        </patternFill>
      </fill>
      <alignment horizontal="left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66" sId="1" odxf="1" dxf="1" numFmtId="4">
    <oc r="D86">
      <v>4877029.17</v>
    </oc>
    <nc r="D86">
      <v>10.391999999999999</v>
    </nc>
    <odxf>
      <font>
        <b/>
        <sz val="14"/>
        <name val="Times New Roman"/>
        <scheme val="none"/>
      </font>
      <fill>
        <patternFill patternType="none">
          <bgColor indexed="65"/>
        </patternFill>
      </fill>
      <alignment horizontal="right" readingOrder="0"/>
    </odxf>
    <ndxf>
      <font>
        <b val="0"/>
        <sz val="14"/>
        <name val="Times New Roman"/>
        <scheme val="none"/>
      </font>
      <fill>
        <patternFill patternType="solid">
          <bgColor theme="0"/>
        </patternFill>
      </fill>
      <alignment horizontal="general" readingOrder="0"/>
    </ndxf>
  </rcc>
  <rcc rId="5267" sId="1" odxf="1" dxf="1" numFmtId="4">
    <oc r="E86">
      <v>71580.453999999998</v>
    </oc>
    <nc r="E86"/>
    <odxf>
      <font>
        <b/>
        <sz val="14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4"/>
        <name val="Times New Roman"/>
        <scheme val="none"/>
      </font>
      <fill>
        <patternFill patternType="solid">
          <bgColor theme="0"/>
        </patternFill>
      </fill>
    </ndxf>
  </rcc>
  <rcc rId="5268" sId="1" odxf="1" dxf="1" numFmtId="4">
    <oc r="F86">
      <v>101.5</v>
    </oc>
    <nc r="F86"/>
    <odxf>
      <font>
        <b/>
        <sz val="14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4"/>
        <name val="Times New Roman"/>
        <scheme val="none"/>
      </font>
      <fill>
        <patternFill patternType="solid">
          <bgColor theme="0"/>
        </patternFill>
      </fill>
    </ndxf>
  </rcc>
  <rcc rId="5269" sId="1" odxf="1" dxf="1" numFmtId="4">
    <oc r="G86">
      <v>126756.242</v>
    </oc>
    <nc r="G86"/>
    <odxf>
      <font>
        <b/>
        <sz val="14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4"/>
        <name val="Times New Roman"/>
        <scheme val="none"/>
      </font>
      <fill>
        <patternFill patternType="solid">
          <bgColor theme="0"/>
        </patternFill>
      </fill>
    </ndxf>
  </rcc>
  <rcc rId="5270" sId="1" odxf="1" dxf="1" numFmtId="4">
    <oc r="H86">
      <v>174626.22500000001</v>
    </oc>
    <nc r="H86"/>
    <odxf>
      <font>
        <b/>
        <sz val="14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4"/>
        <name val="Times New Roman"/>
        <scheme val="none"/>
      </font>
      <fill>
        <patternFill patternType="solid">
          <bgColor theme="0"/>
        </patternFill>
      </fill>
    </ndxf>
  </rcc>
  <rcc rId="5271" sId="1" odxf="1" dxf="1" numFmtId="4">
    <oc r="I86">
      <v>47869.983</v>
    </oc>
    <nc r="I86"/>
    <odxf>
      <font>
        <b/>
        <sz val="14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4"/>
        <name val="Times New Roman"/>
        <scheme val="none"/>
      </font>
      <fill>
        <patternFill patternType="solid">
          <bgColor theme="0"/>
        </patternFill>
      </fill>
    </ndxf>
  </rcc>
  <rcc rId="5272" sId="1" odxf="1" dxf="1" numFmtId="4">
    <oc r="J86">
      <v>137.80000000000001</v>
    </oc>
    <nc r="J86"/>
    <odxf>
      <font>
        <b/>
        <sz val="14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4"/>
        <name val="Times New Roman"/>
        <scheme val="none"/>
      </font>
      <fill>
        <patternFill patternType="solid">
          <bgColor theme="0"/>
        </patternFill>
      </fill>
    </ndxf>
  </rcc>
  <rcc rId="5273" sId="1" odxf="1" dxf="1">
    <oc r="A87">
      <v>40000000</v>
    </oc>
    <nc r="A87"/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274" sId="1" odxf="1" dxf="1">
    <oc r="B87" t="inlineStr">
      <is>
        <t xml:space="preserve">Офіційні трансферти </t>
      </is>
    </oc>
    <nc r="B87" t="inlineStr">
      <is>
        <t>ВСЬОГО ДОХОДІВ</t>
      </is>
    </nc>
    <odxf>
      <fill>
        <patternFill patternType="none">
          <bgColor indexed="65"/>
        </patternFill>
      </fill>
      <alignment horizontal="general" readingOrder="0"/>
    </odxf>
    <ndxf>
      <fill>
        <patternFill patternType="solid">
          <bgColor theme="0"/>
        </patternFill>
      </fill>
      <alignment horizontal="left" readingOrder="0"/>
    </ndxf>
  </rcc>
  <rcc rId="5275" sId="1" odxf="1" dxf="1" numFmtId="4">
    <oc r="C87">
      <v>808817.99399999995</v>
    </oc>
    <nc r="C87">
      <f>C74+C75</f>
    </nc>
    <odxf>
      <fill>
        <patternFill patternType="none">
          <bgColor indexed="65"/>
        </patternFill>
      </fill>
      <alignment horizontal="right" readingOrder="0"/>
    </odxf>
    <ndxf>
      <fill>
        <patternFill patternType="solid">
          <bgColor theme="0"/>
        </patternFill>
      </fill>
      <alignment horizontal="general" readingOrder="0"/>
    </ndxf>
  </rcc>
  <rcc rId="5276" sId="1" odxf="1" dxf="1" numFmtId="4">
    <oc r="D87">
      <v>883523.91500000004</v>
    </oc>
    <nc r="D87">
      <f>D74+D75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277" sId="1" odxf="1" dxf="1" numFmtId="4">
    <oc r="E87">
      <v>74705.921000000002</v>
    </oc>
    <nc r="E87">
      <f>D87-C87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278" sId="1" odxf="1" dxf="1" numFmtId="4">
    <oc r="F87">
      <v>109.2</v>
    </oc>
    <nc r="F87">
      <f>D87/C87*100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279" sId="1" odxf="1" dxf="1">
    <nc r="G87">
      <f>G74+G75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280" sId="1" odxf="1" dxf="1" numFmtId="4">
    <oc r="H87">
      <v>188898.97200000001</v>
    </oc>
    <nc r="H87">
      <f>H74+H75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281" sId="1" odxf="1" dxf="1" numFmtId="4">
    <oc r="I87">
      <v>188898.97200000001</v>
    </oc>
    <nc r="I87">
      <f>SUM(H87-G87)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282" sId="1" odxf="1" dxf="1">
    <nc r="J87">
      <f>H87/G87*100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rc rId="5283" sId="1" ref="A109:XFD109" action="deleteRow">
    <undo index="2" exp="area" ref3D="1" dr="$A$257:$XFD$262" dn="Z_CFD58EC5_F475_4F0C_8822_861C497EA100_.wvu.Rows" sId="1"/>
    <undo index="1" exp="area" ref3D="1" dr="$A$252:$XFD$255" dn="Z_CFD58EC5_F475_4F0C_8822_861C497EA100_.wvu.Rows" sId="1"/>
    <undo index="2" exp="area" ref3D="1" dr="$A$119:$XFD$131" dn="Z_CFB0A04F_563D_4D2B_BCD3_ACFCDC70E584_.wvu.Rows" sId="1"/>
    <undo index="1" exp="area" ref3D="1" dr="$A$7:$XFD$117" dn="Z_CFB0A04F_563D_4D2B_BCD3_ACFCDC70E584_.wvu.Rows" sId="1"/>
    <rfmt sheetId="1" xfDxf="1" sqref="A109:XFD109" start="0" length="0">
      <dxf>
        <font>
          <sz val="14"/>
        </font>
        <fill>
          <patternFill patternType="solid">
            <bgColor rgb="FFFFFF00"/>
          </patternFill>
        </fill>
      </dxf>
    </rfmt>
    <rfmt sheetId="1" sqref="A109" start="0" length="0">
      <dxf>
        <font>
          <sz val="14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09" start="0" length="0">
      <dxf>
        <font>
          <b/>
          <sz val="14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9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9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9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9" start="0" length="0">
      <dxf>
        <font>
          <b/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9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9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9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9" start="0" length="0">
      <dxf>
        <font>
          <b/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84" sId="1" ref="A109:XFD109" action="deleteRow">
    <undo index="2" exp="area" ref3D="1" dr="$A$256:$XFD$261" dn="Z_CFD58EC5_F475_4F0C_8822_861C497EA100_.wvu.Rows" sId="1"/>
    <undo index="1" exp="area" ref3D="1" dr="$A$251:$XFD$254" dn="Z_CFD58EC5_F475_4F0C_8822_861C497EA100_.wvu.Rows" sId="1"/>
    <undo index="2" exp="area" ref3D="1" dr="$A$118:$XFD$130" dn="Z_CFB0A04F_563D_4D2B_BCD3_ACFCDC70E584_.wvu.Rows" sId="1"/>
    <undo index="1" exp="area" ref3D="1" dr="$A$7:$XFD$116" dn="Z_CFB0A04F_563D_4D2B_BCD3_ACFCDC70E584_.wvu.Rows" sId="1"/>
    <rfmt sheetId="1" xfDxf="1" sqref="A109:XFD109" start="0" length="0">
      <dxf>
        <font>
          <sz val="14"/>
        </font>
        <fill>
          <patternFill patternType="solid">
            <bgColor rgb="FFFFFF00"/>
          </patternFill>
        </fill>
      </dxf>
    </rfmt>
    <rfmt sheetId="1" sqref="A109" start="0" length="0">
      <dxf>
        <font>
          <sz val="14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09" start="0" length="0">
      <dxf>
        <font>
          <b/>
          <sz val="14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9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9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9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9" start="0" length="0">
      <dxf>
        <font>
          <b/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9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9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9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9" start="0" length="0">
      <dxf>
        <font>
          <b/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85" sId="1" ref="A109:XFD109" action="deleteRow">
    <undo index="2" exp="area" ref3D="1" dr="$A$255:$XFD$260" dn="Z_CFD58EC5_F475_4F0C_8822_861C497EA100_.wvu.Rows" sId="1"/>
    <undo index="1" exp="area" ref3D="1" dr="$A$250:$XFD$253" dn="Z_CFD58EC5_F475_4F0C_8822_861C497EA100_.wvu.Rows" sId="1"/>
    <undo index="2" exp="area" ref3D="1" dr="$A$117:$XFD$129" dn="Z_CFB0A04F_563D_4D2B_BCD3_ACFCDC70E584_.wvu.Rows" sId="1"/>
    <undo index="1" exp="area" ref3D="1" dr="$A$7:$XFD$115" dn="Z_CFB0A04F_563D_4D2B_BCD3_ACFCDC70E584_.wvu.Rows" sId="1"/>
    <rfmt sheetId="1" xfDxf="1" sqref="A109:XFD109" start="0" length="0">
      <dxf>
        <font>
          <sz val="14"/>
        </font>
        <fill>
          <patternFill patternType="solid">
            <bgColor rgb="FFFFFF00"/>
          </patternFill>
        </fill>
      </dxf>
    </rfmt>
    <rfmt sheetId="1" sqref="A109" start="0" length="0">
      <dxf>
        <font>
          <sz val="14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09" start="0" length="0">
      <dxf>
        <font>
          <b/>
          <sz val="14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9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9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9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9" start="0" length="0">
      <dxf>
        <font>
          <b/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9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9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9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9" start="0" length="0">
      <dxf>
        <font>
          <b/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86" sId="1" ref="A109:XFD109" action="deleteRow">
    <undo index="2" exp="area" ref3D="1" dr="$A$254:$XFD$259" dn="Z_CFD58EC5_F475_4F0C_8822_861C497EA100_.wvu.Rows" sId="1"/>
    <undo index="1" exp="area" ref3D="1" dr="$A$249:$XFD$252" dn="Z_CFD58EC5_F475_4F0C_8822_861C497EA100_.wvu.Rows" sId="1"/>
    <undo index="2" exp="area" ref3D="1" dr="$A$116:$XFD$128" dn="Z_CFB0A04F_563D_4D2B_BCD3_ACFCDC70E584_.wvu.Rows" sId="1"/>
    <undo index="1" exp="area" ref3D="1" dr="$A$7:$XFD$114" dn="Z_CFB0A04F_563D_4D2B_BCD3_ACFCDC70E584_.wvu.Rows" sId="1"/>
    <rfmt sheetId="1" xfDxf="1" sqref="A109:XFD109" start="0" length="0">
      <dxf>
        <font>
          <sz val="14"/>
        </font>
        <fill>
          <patternFill patternType="solid">
            <bgColor rgb="FFFFFF00"/>
          </patternFill>
        </fill>
      </dxf>
    </rfmt>
    <rfmt sheetId="1" sqref="A109" start="0" length="0">
      <dxf>
        <font>
          <sz val="14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09" start="0" length="0">
      <dxf>
        <font>
          <b/>
          <sz val="14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9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9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9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9" start="0" length="0">
      <dxf>
        <font>
          <b/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9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9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9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9" start="0" length="0">
      <dxf>
        <font>
          <b/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1" sqref="A103:A108" start="0" length="0">
    <dxf>
      <border>
        <left/>
      </border>
    </dxf>
  </rfmt>
  <rfmt sheetId="1" sqref="A103:J103" start="0" length="0">
    <dxf>
      <border>
        <top/>
      </border>
    </dxf>
  </rfmt>
  <rfmt sheetId="1" sqref="J103:J108" start="0" length="0">
    <dxf>
      <border>
        <right/>
      </border>
    </dxf>
  </rfmt>
  <rfmt sheetId="1" sqref="A108:J108" start="0" length="0">
    <dxf>
      <border>
        <bottom/>
      </border>
    </dxf>
  </rfmt>
  <rfmt sheetId="1" sqref="A103:J108">
    <dxf>
      <border>
        <left/>
        <right/>
        <top/>
        <bottom/>
        <vertical/>
        <horizontal/>
      </border>
    </dxf>
  </rfmt>
  <rrc rId="5287" sId="1" ref="A102:XFD102" action="deleteRow">
    <undo index="2" exp="area" ref3D="1" dr="$A$253:$XFD$258" dn="Z_CFD58EC5_F475_4F0C_8822_861C497EA100_.wvu.Rows" sId="1"/>
    <undo index="1" exp="area" ref3D="1" dr="$A$248:$XFD$251" dn="Z_CFD58EC5_F475_4F0C_8822_861C497EA100_.wvu.Rows" sId="1"/>
    <undo index="2" exp="area" ref3D="1" dr="$A$115:$XFD$127" dn="Z_CFB0A04F_563D_4D2B_BCD3_ACFCDC70E584_.wvu.Rows" sId="1"/>
    <undo index="1" exp="area" ref3D="1" dr="$A$7:$XFD$113" dn="Z_CFB0A04F_563D_4D2B_BCD3_ACFCDC70E584_.wvu.Rows" sId="1"/>
    <rfmt sheetId="1" xfDxf="1" sqref="A102:XFD102" start="0" length="0">
      <dxf>
        <font>
          <sz val="14"/>
        </font>
        <fill>
          <patternFill patternType="solid">
            <bgColor rgb="FFFFFF00"/>
          </patternFill>
        </fill>
      </dxf>
    </rfmt>
    <rfmt sheetId="1" sqref="A102" start="0" length="0">
      <dxf>
        <font>
          <sz val="14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B102" t="inlineStr">
        <is>
          <t>ВСЬОГО ДОХОДІВ</t>
        </is>
      </nc>
      <ndxf>
        <font>
          <b/>
          <sz val="14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4">
      <nc r="C102">
        <v>5614266.71</v>
      </nc>
      <n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4">
      <nc r="D102">
        <v>5760553.085</v>
      </nc>
      <n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4">
      <nc r="E102">
        <v>146286.375</v>
      </nc>
      <n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4">
      <nc r="F102">
        <v>102.6</v>
      </nc>
      <ndxf>
        <font>
          <b/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4">
      <nc r="G102">
        <v>126756.242</v>
      </nc>
      <n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4">
      <nc r="H102">
        <v>363525.19699999999</v>
      </nc>
      <n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4">
      <nc r="I102">
        <v>236768.95499999999</v>
      </nc>
      <n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102" t="inlineStr">
        <is>
          <t>в 2,9 р.б.</t>
        </is>
      </nc>
      <ndxf>
        <font>
          <b/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5288" sId="1" ref="A101:XFD101" action="deleteRow">
    <undo index="2" exp="area" ref3D="1" dr="$A$252:$XFD$257" dn="Z_CFD58EC5_F475_4F0C_8822_861C497EA100_.wvu.Rows" sId="1"/>
    <undo index="1" exp="area" ref3D="1" dr="$A$247:$XFD$250" dn="Z_CFD58EC5_F475_4F0C_8822_861C497EA100_.wvu.Rows" sId="1"/>
    <undo index="2" exp="area" ref3D="1" dr="$A$114:$XFD$126" dn="Z_CFB0A04F_563D_4D2B_BCD3_ACFCDC70E584_.wvu.Rows" sId="1"/>
    <undo index="1" exp="area" ref3D="1" dr="$A$7:$XFD$112" dn="Z_CFB0A04F_563D_4D2B_BCD3_ACFCDC70E584_.wvu.Rows" sId="1"/>
    <rfmt sheetId="1" xfDxf="1" sqref="A101:XFD101" start="0" length="0">
      <dxf>
        <font>
          <sz val="14"/>
        </font>
        <fill>
          <patternFill patternType="solid">
            <bgColor rgb="FFFFFF00"/>
          </patternFill>
        </fill>
      </dxf>
    </rfmt>
    <rcc rId="0" sId="1" dxf="1">
      <nc r="A101" t="inlineStr">
        <is>
          <t>41057700</t>
        </is>
      </nc>
      <ndxf>
        <font>
          <sz val="14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1" t="inlineStr">
        <is>
      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      </is>
      </nc>
      <ndxf>
        <font>
          <sz val="14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01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D101">
        <v>68.662000000000006</v>
      </nc>
      <n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01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1" start="0" length="0">
      <dxf>
        <font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1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1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1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1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89" sId="1" ref="A100:XFD100" action="deleteRow">
    <undo index="2" exp="area" ref3D="1" dr="$A$251:$XFD$256" dn="Z_CFD58EC5_F475_4F0C_8822_861C497EA100_.wvu.Rows" sId="1"/>
    <undo index="1" exp="area" ref3D="1" dr="$A$246:$XFD$249" dn="Z_CFD58EC5_F475_4F0C_8822_861C497EA100_.wvu.Rows" sId="1"/>
    <undo index="2" exp="area" ref3D="1" dr="$A$113:$XFD$125" dn="Z_CFB0A04F_563D_4D2B_BCD3_ACFCDC70E584_.wvu.Rows" sId="1"/>
    <undo index="1" exp="area" ref3D="1" dr="$A$7:$XFD$111" dn="Z_CFB0A04F_563D_4D2B_BCD3_ACFCDC70E584_.wvu.Rows" sId="1"/>
    <rfmt sheetId="1" xfDxf="1" sqref="A100:XFD100" start="0" length="0">
      <dxf>
        <font>
          <sz val="14"/>
        </font>
        <fill>
          <patternFill patternType="solid">
            <bgColor rgb="FFFFFF00"/>
          </patternFill>
        </fill>
      </dxf>
    </rfmt>
    <rcc rId="0" sId="1" dxf="1">
      <nc r="A100" t="inlineStr">
        <is>
          <t>41053900</t>
        </is>
      </nc>
      <ndxf>
        <font>
          <sz val="14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0" t="inlineStr">
        <is>
          <t>Інші субвенції з місцевого бюджету</t>
        </is>
      </nc>
      <ndxf>
        <font>
          <sz val="14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00">
        <v>6974.0569999999998</v>
      </nc>
      <n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00">
        <v>5736.0460000000003</v>
      </nc>
      <n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00">
        <v>-1238.011</v>
      </nc>
      <n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00">
        <v>82.2</v>
      </nc>
      <ndxf>
        <font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00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0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0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0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90" sId="1" ref="A99:XFD99" action="deleteRow">
    <undo index="2" exp="area" ref3D="1" dr="$A$250:$XFD$255" dn="Z_CFD58EC5_F475_4F0C_8822_861C497EA100_.wvu.Rows" sId="1"/>
    <undo index="1" exp="area" ref3D="1" dr="$A$245:$XFD$248" dn="Z_CFD58EC5_F475_4F0C_8822_861C497EA100_.wvu.Rows" sId="1"/>
    <undo index="2" exp="area" ref3D="1" dr="$A$112:$XFD$124" dn="Z_CFB0A04F_563D_4D2B_BCD3_ACFCDC70E584_.wvu.Rows" sId="1"/>
    <undo index="1" exp="area" ref3D="1" dr="$A$7:$XFD$110" dn="Z_CFB0A04F_563D_4D2B_BCD3_ACFCDC70E584_.wvu.Rows" sId="1"/>
    <rfmt sheetId="1" xfDxf="1" sqref="A99:XFD99" start="0" length="0">
      <dxf>
        <font>
          <sz val="14"/>
        </font>
        <fill>
          <patternFill patternType="solid">
            <bgColor rgb="FFFFFF00"/>
          </patternFill>
        </fill>
      </dxf>
    </rfmt>
    <rcc rId="0" sId="1" dxf="1">
      <nc r="A99" t="inlineStr">
        <is>
          <t>41051200</t>
        </is>
      </nc>
      <ndxf>
        <font>
          <sz val="14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9" t="inlineStr">
        <is>
      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      </is>
      </nc>
      <ndxf>
        <font>
          <sz val="14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D99">
        <v>4129.0469999999996</v>
      </nc>
      <n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9">
        <v>4129.0469999999996</v>
      </nc>
      <n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9" start="0" length="0">
      <dxf>
        <font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9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91" sId="1" ref="A98:XFD98" action="deleteRow">
    <undo index="2" exp="area" ref3D="1" dr="$A$249:$XFD$254" dn="Z_CFD58EC5_F475_4F0C_8822_861C497EA100_.wvu.Rows" sId="1"/>
    <undo index="1" exp="area" ref3D="1" dr="$A$244:$XFD$247" dn="Z_CFD58EC5_F475_4F0C_8822_861C497EA100_.wvu.Rows" sId="1"/>
    <undo index="2" exp="area" ref3D="1" dr="$A$111:$XFD$123" dn="Z_CFB0A04F_563D_4D2B_BCD3_ACFCDC70E584_.wvu.Rows" sId="1"/>
    <undo index="1" exp="area" ref3D="1" dr="$A$7:$XFD$109" dn="Z_CFB0A04F_563D_4D2B_BCD3_ACFCDC70E584_.wvu.Rows" sId="1"/>
    <rfmt sheetId="1" xfDxf="1" sqref="A98:XFD98" start="0" length="0">
      <dxf>
        <font>
          <sz val="14"/>
        </font>
        <fill>
          <patternFill patternType="solid">
            <bgColor rgb="FFFFFF00"/>
          </patternFill>
        </fill>
      </dxf>
    </rfmt>
    <rcc rId="0" sId="1" dxf="1">
      <nc r="A98" t="inlineStr">
        <is>
          <t>41051000</t>
        </is>
      </nc>
      <ndxf>
        <font>
          <sz val="14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8" t="inlineStr">
        <is>
          <t>Субвенція з місцевого бюджету на здійснення переданих видатків у сфері освіти  за рахунок коштів освітньої субвенції</t>
        </is>
      </nc>
      <ndxf>
        <font>
          <sz val="14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98">
        <v>9584.616</v>
      </nc>
      <n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8">
        <v>12375.13</v>
      </nc>
      <n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8">
        <v>2790.5140000000001</v>
      </nc>
      <n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98">
        <v>129.1</v>
      </nc>
      <ndxf>
        <font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8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8">
        <v>23.45</v>
      </nc>
      <n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98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8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92" sId="1" ref="A97:XFD97" action="deleteRow">
    <undo index="2" exp="area" ref3D="1" dr="$A$248:$XFD$253" dn="Z_CFD58EC5_F475_4F0C_8822_861C497EA100_.wvu.Rows" sId="1"/>
    <undo index="1" exp="area" ref3D="1" dr="$A$243:$XFD$246" dn="Z_CFD58EC5_F475_4F0C_8822_861C497EA100_.wvu.Rows" sId="1"/>
    <undo index="2" exp="area" ref3D="1" dr="$A$110:$XFD$122" dn="Z_CFB0A04F_563D_4D2B_BCD3_ACFCDC70E584_.wvu.Rows" sId="1"/>
    <undo index="1" exp="area" ref3D="1" dr="$A$7:$XFD$108" dn="Z_CFB0A04F_563D_4D2B_BCD3_ACFCDC70E584_.wvu.Rows" sId="1"/>
    <rfmt sheetId="1" xfDxf="1" sqref="A97:XFD97" start="0" length="0">
      <dxf>
        <font>
          <sz val="14"/>
        </font>
        <fill>
          <patternFill patternType="solid">
            <bgColor rgb="FFFFFF00"/>
          </patternFill>
        </fill>
      </dxf>
    </rfmt>
    <rcc rId="0" sId="1" dxf="1">
      <nc r="A97" t="inlineStr">
        <is>
          <t>41050600</t>
        </is>
      </nc>
      <ndxf>
        <font>
          <sz val="14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7" t="inlineStr">
        <is>
      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 пунктів 11 - 14 частини другої статті 7 або учасниками бойових дій відповідно до пунктів 19 - 21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    </is>
      </nc>
      <ndxf>
        <font>
          <sz val="14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7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D97">
        <v>135447.59099999999</v>
      </nc>
      <n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7">
        <v>135447.59099999999</v>
      </nc>
      <n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7" start="0" length="0">
      <dxf>
        <font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7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7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7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7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93" sId="1" ref="A96:XFD96" action="deleteRow">
    <undo index="2" exp="area" ref3D="1" dr="$A$247:$XFD$252" dn="Z_CFD58EC5_F475_4F0C_8822_861C497EA100_.wvu.Rows" sId="1"/>
    <undo index="1" exp="area" ref3D="1" dr="$A$242:$XFD$245" dn="Z_CFD58EC5_F475_4F0C_8822_861C497EA100_.wvu.Rows" sId="1"/>
    <undo index="2" exp="area" ref3D="1" dr="$A$109:$XFD$121" dn="Z_CFB0A04F_563D_4D2B_BCD3_ACFCDC70E584_.wvu.Rows" sId="1"/>
    <undo index="1" exp="area" ref3D="1" dr="$A$7:$XFD$107" dn="Z_CFB0A04F_563D_4D2B_BCD3_ACFCDC70E584_.wvu.Rows" sId="1"/>
    <rfmt sheetId="1" xfDxf="1" sqref="A96:XFD96" start="0" length="0">
      <dxf>
        <font>
          <sz val="14"/>
        </font>
        <fill>
          <patternFill patternType="solid">
            <bgColor rgb="FFFFFF00"/>
          </patternFill>
        </fill>
      </dxf>
    </rfmt>
    <rcc rId="0" sId="1" dxf="1">
      <nc r="A96" t="inlineStr">
        <is>
          <t>41050400</t>
        </is>
      </nc>
      <ndxf>
        <font>
          <sz val="14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6" t="inlineStr">
        <is>
          <t>Субвенція з місцевого бюджету на виплату грошової компенсації за належні для отримання жилі приміщення для сімей осіб, визначених пунктами 2 - 5 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 пунктами 11 - 14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    </is>
      </nc>
      <ndxf>
        <font>
          <sz val="14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6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D96">
        <v>14017.012000000001</v>
      </nc>
      <n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6">
        <v>14017.012000000001</v>
      </nc>
      <n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6" t="inlineStr">
        <is>
          <t xml:space="preserve"> </t>
        </is>
      </nc>
      <ndxf>
        <font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6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6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6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6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94" sId="1" ref="A95:XFD95" action="deleteRow">
    <undo index="2" exp="area" ref3D="1" dr="$A$246:$XFD$251" dn="Z_CFD58EC5_F475_4F0C_8822_861C497EA100_.wvu.Rows" sId="1"/>
    <undo index="1" exp="area" ref3D="1" dr="$A$241:$XFD$244" dn="Z_CFD58EC5_F475_4F0C_8822_861C497EA100_.wvu.Rows" sId="1"/>
    <undo index="2" exp="area" ref3D="1" dr="$A$108:$XFD$120" dn="Z_CFB0A04F_563D_4D2B_BCD3_ACFCDC70E584_.wvu.Rows" sId="1"/>
    <undo index="1" exp="area" ref3D="1" dr="$A$7:$XFD$106" dn="Z_CFB0A04F_563D_4D2B_BCD3_ACFCDC70E584_.wvu.Rows" sId="1"/>
    <rfmt sheetId="1" xfDxf="1" sqref="A95:XFD95" start="0" length="0">
      <dxf>
        <font>
          <sz val="14"/>
        </font>
        <fill>
          <patternFill patternType="solid">
            <bgColor rgb="FFFFFF00"/>
          </patternFill>
        </fill>
      </dxf>
    </rfmt>
    <rcc rId="0" sId="1" dxf="1">
      <nc r="A95" t="inlineStr">
        <is>
          <t>41050000</t>
        </is>
      </nc>
      <ndxf>
        <font>
          <sz val="14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5" t="inlineStr">
        <is>
          <t>Субвенції з місцевих бюджетів іншим місцевим бюджетам</t>
        </is>
      </nc>
      <ndxf>
        <font>
          <sz val="14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95">
        <v>16558.672999999999</v>
      </nc>
      <n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5">
        <v>171773.48800000001</v>
      </nc>
      <n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5">
        <v>155214.815</v>
      </nc>
      <n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5" t="inlineStr">
        <is>
          <t>в 10,4 р.б.</t>
        </is>
      </nc>
      <ndxf>
        <font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5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5">
        <v>23.45</v>
      </nc>
      <n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95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5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95" sId="1" ref="A92:XFD92" action="deleteRow">
    <undo index="2" exp="area" ref3D="1" dr="$A$245:$XFD$250" dn="Z_CFD58EC5_F475_4F0C_8822_861C497EA100_.wvu.Rows" sId="1"/>
    <undo index="1" exp="area" ref3D="1" dr="$A$240:$XFD$243" dn="Z_CFD58EC5_F475_4F0C_8822_861C497EA100_.wvu.Rows" sId="1"/>
    <undo index="2" exp="area" ref3D="1" dr="$A$107:$XFD$119" dn="Z_CFB0A04F_563D_4D2B_BCD3_ACFCDC70E584_.wvu.Rows" sId="1"/>
    <undo index="1" exp="area" ref3D="1" dr="$A$7:$XFD$105" dn="Z_CFB0A04F_563D_4D2B_BCD3_ACFCDC70E584_.wvu.Rows" sId="1"/>
    <rfmt sheetId="1" xfDxf="1" sqref="A92:XFD92" start="0" length="0">
      <dxf>
        <font>
          <sz val="14"/>
        </font>
        <fill>
          <patternFill patternType="solid">
            <bgColor rgb="FFFFFF00"/>
          </patternFill>
        </fill>
      </dxf>
    </rfmt>
    <rcc rId="0" sId="1" dxf="1">
      <nc r="A92" t="inlineStr">
        <is>
          <t>41033900</t>
        </is>
      </nc>
      <ndxf>
        <font>
          <sz val="14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" t="inlineStr">
        <is>
          <t>Освітня субвенція з державного бюджету місцевим бюджетам </t>
        </is>
      </nc>
      <ndxf>
        <font>
          <sz val="14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92">
        <v>787661.1</v>
      </nc>
      <n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2">
        <v>704371.7</v>
      </nc>
      <n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2">
        <v>-83289.399999999994</v>
      </nc>
      <n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92">
        <v>89.4</v>
      </nc>
      <ndxf>
        <font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2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2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2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96" sId="1" ref="A92:XFD92" action="deleteRow">
    <undo index="2" exp="area" ref3D="1" dr="$A$244:$XFD$249" dn="Z_CFD58EC5_F475_4F0C_8822_861C497EA100_.wvu.Rows" sId="1"/>
    <undo index="1" exp="area" ref3D="1" dr="$A$239:$XFD$242" dn="Z_CFD58EC5_F475_4F0C_8822_861C497EA100_.wvu.Rows" sId="1"/>
    <undo index="2" exp="area" ref3D="1" dr="$A$106:$XFD$118" dn="Z_CFB0A04F_563D_4D2B_BCD3_ACFCDC70E584_.wvu.Rows" sId="1"/>
    <undo index="1" exp="area" ref3D="1" dr="$A$7:$XFD$104" dn="Z_CFB0A04F_563D_4D2B_BCD3_ACFCDC70E584_.wvu.Rows" sId="1"/>
    <rfmt sheetId="1" xfDxf="1" sqref="A92:XFD92" start="0" length="0">
      <dxf>
        <font>
          <sz val="14"/>
        </font>
        <fill>
          <patternFill patternType="solid">
            <bgColor rgb="FFFFFF00"/>
          </patternFill>
        </fill>
      </dxf>
    </rfmt>
    <rcc rId="0" sId="1" dxf="1">
      <nc r="A92" t="inlineStr">
        <is>
          <t>41040000</t>
        </is>
      </nc>
      <ndxf>
        <font>
          <sz val="14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" t="inlineStr">
        <is>
          <t>Дотації з місцевих бюджетів іншим місцевим бюджетам</t>
        </is>
      </nc>
      <ndxf>
        <font>
          <sz val="14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92">
        <v>1010.921</v>
      </nc>
      <n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2">
        <v>3431.4270000000001</v>
      </nc>
      <n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2">
        <v>2420.5059999999999</v>
      </nc>
      <n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2" t="inlineStr">
        <is>
          <t>в 3,4 р.б.</t>
        </is>
      </nc>
      <ndxf>
        <font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2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2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2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97" sId="1" ref="A92:XFD92" action="deleteRow">
    <undo index="2" exp="area" ref3D="1" dr="$A$243:$XFD$248" dn="Z_CFD58EC5_F475_4F0C_8822_861C497EA100_.wvu.Rows" sId="1"/>
    <undo index="1" exp="area" ref3D="1" dr="$A$238:$XFD$241" dn="Z_CFD58EC5_F475_4F0C_8822_861C497EA100_.wvu.Rows" sId="1"/>
    <undo index="2" exp="area" ref3D="1" dr="$A$105:$XFD$117" dn="Z_CFB0A04F_563D_4D2B_BCD3_ACFCDC70E584_.wvu.Rows" sId="1"/>
    <undo index="1" exp="area" ref3D="1" dr="$A$7:$XFD$103" dn="Z_CFB0A04F_563D_4D2B_BCD3_ACFCDC70E584_.wvu.Rows" sId="1"/>
    <rfmt sheetId="1" xfDxf="1" sqref="A92:XFD92" start="0" length="0">
      <dxf>
        <font>
          <sz val="14"/>
        </font>
        <fill>
          <patternFill patternType="solid">
            <bgColor rgb="FFFFFF00"/>
          </patternFill>
        </fill>
      </dxf>
    </rfmt>
    <rcc rId="0" sId="1" dxf="1">
      <nc r="A92" t="inlineStr">
        <is>
          <t>41040400</t>
        </is>
      </nc>
      <ndxf>
        <font>
          <sz val="14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" t="inlineStr">
        <is>
          <t>Інші дотації з місцевого бюджету</t>
        </is>
      </nc>
      <ndxf>
        <font>
          <sz val="14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92">
        <v>1010.921</v>
      </nc>
      <n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2">
        <v>3431.4270000000001</v>
      </nc>
      <n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2">
        <v>2420.5059999999999</v>
      </nc>
      <n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2" t="inlineStr">
        <is>
          <t>в 3,4 р.б.</t>
        </is>
      </nc>
      <ndxf>
        <font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2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2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2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98" sId="1" ref="A88:XFD88" action="deleteRow">
    <undo index="2" exp="area" ref3D="1" dr="$A$242:$XFD$247" dn="Z_CFD58EC5_F475_4F0C_8822_861C497EA100_.wvu.Rows" sId="1"/>
    <undo index="1" exp="area" ref3D="1" dr="$A$237:$XFD$240" dn="Z_CFD58EC5_F475_4F0C_8822_861C497EA100_.wvu.Rows" sId="1"/>
    <undo index="2" exp="area" ref3D="1" dr="$A$104:$XFD$116" dn="Z_CFB0A04F_563D_4D2B_BCD3_ACFCDC70E584_.wvu.Rows" sId="1"/>
    <undo index="1" exp="area" ref3D="1" dr="$A$7:$XFD$102" dn="Z_CFB0A04F_563D_4D2B_BCD3_ACFCDC70E584_.wvu.Rows" sId="1"/>
    <rfmt sheetId="1" xfDxf="1" sqref="A88:XFD88" start="0" length="0">
      <dxf>
        <font>
          <sz val="14"/>
        </font>
        <fill>
          <patternFill patternType="solid">
            <bgColor rgb="FFFFFF00"/>
          </patternFill>
        </fill>
      </dxf>
    </rfmt>
    <rcc rId="0" sId="1" dxf="1">
      <nc r="A88">
        <v>41020000</v>
      </nc>
      <ndxf>
        <font>
          <sz val="14"/>
          <name val="Times New Roman"/>
          <scheme val="none"/>
        </font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8" t="inlineStr">
        <is>
          <t>Дотації з державного бюджету місцевим бюджетам</t>
        </is>
      </nc>
      <ndxf>
        <font>
          <sz val="14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8">
        <v>3587.3</v>
      </nc>
      <n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88">
        <v>3947.3</v>
      </nc>
      <n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8">
        <v>360</v>
      </nc>
      <n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8">
        <v>110</v>
      </nc>
      <ndxf>
        <font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88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8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8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99" sId="1" ref="A88:XFD88" action="deleteRow">
    <undo index="2" exp="area" ref3D="1" dr="$A$241:$XFD$246" dn="Z_CFD58EC5_F475_4F0C_8822_861C497EA100_.wvu.Rows" sId="1"/>
    <undo index="1" exp="area" ref3D="1" dr="$A$236:$XFD$239" dn="Z_CFD58EC5_F475_4F0C_8822_861C497EA100_.wvu.Rows" sId="1"/>
    <undo index="2" exp="area" ref3D="1" dr="$A$103:$XFD$115" dn="Z_CFB0A04F_563D_4D2B_BCD3_ACFCDC70E584_.wvu.Rows" sId="1"/>
    <undo index="1" exp="area" ref3D="1" dr="$A$7:$XFD$101" dn="Z_CFB0A04F_563D_4D2B_BCD3_ACFCDC70E584_.wvu.Rows" sId="1"/>
    <rfmt sheetId="1" xfDxf="1" sqref="A88:XFD88" start="0" length="0">
      <dxf>
        <font>
          <sz val="14"/>
        </font>
        <fill>
          <patternFill patternType="solid">
            <bgColor rgb="FFFFFF00"/>
          </patternFill>
        </fill>
      </dxf>
    </rfmt>
    <rcc rId="0" sId="1" dxf="1">
      <nc r="A88">
        <v>41021000</v>
      </nc>
      <ndxf>
        <font>
          <sz val="14"/>
          <name val="Times New Roman"/>
          <scheme val="none"/>
        </font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8" t="inlineStr">
        <is>
          <t>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</t>
        </is>
      </nc>
      <ndxf>
        <font>
          <sz val="14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8">
        <v>3587.3</v>
      </nc>
      <n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88">
        <v>3947.3</v>
      </nc>
      <n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8">
        <v>360</v>
      </nc>
      <n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8">
        <v>110</v>
      </nc>
      <ndxf>
        <font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88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8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8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00" sId="1" ref="A88:XFD88" action="deleteRow">
    <undo index="2" exp="area" ref3D="1" dr="$A$240:$XFD$245" dn="Z_CFD58EC5_F475_4F0C_8822_861C497EA100_.wvu.Rows" sId="1"/>
    <undo index="1" exp="area" ref3D="1" dr="$A$235:$XFD$238" dn="Z_CFD58EC5_F475_4F0C_8822_861C497EA100_.wvu.Rows" sId="1"/>
    <undo index="2" exp="area" ref3D="1" dr="$A$102:$XFD$114" dn="Z_CFB0A04F_563D_4D2B_BCD3_ACFCDC70E584_.wvu.Rows" sId="1"/>
    <undo index="1" exp="area" ref3D="1" dr="$A$7:$XFD$100" dn="Z_CFB0A04F_563D_4D2B_BCD3_ACFCDC70E584_.wvu.Rows" sId="1"/>
    <rfmt sheetId="1" xfDxf="1" sqref="A88:XFD88" start="0" length="0">
      <dxf>
        <font>
          <sz val="14"/>
        </font>
        <fill>
          <patternFill patternType="solid">
            <bgColor rgb="FFFFFF00"/>
          </patternFill>
        </fill>
      </dxf>
    </rfmt>
    <rcc rId="0" sId="1" dxf="1">
      <nc r="A88" t="inlineStr">
        <is>
          <t>41030000</t>
        </is>
      </nc>
      <ndxf>
        <font>
          <sz val="14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8" t="inlineStr">
        <is>
          <t>Субвенції з державного бюджету місцевим бюджетам</t>
        </is>
      </nc>
      <ndxf>
        <font>
          <sz val="14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8">
        <v>787661.1</v>
      </nc>
      <n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88">
        <v>704371.7</v>
      </nc>
      <n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8">
        <v>-83289.399999999994</v>
      </nc>
      <n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8">
        <v>89.4</v>
      </nc>
      <ndxf>
        <font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88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88">
        <v>188875.522</v>
      </nc>
      <n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8">
        <v>188875.522</v>
      </nc>
      <n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8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01" sId="1" ref="A88:XFD88" action="deleteRow">
    <undo index="2" exp="area" ref3D="1" dr="$A$239:$XFD$244" dn="Z_CFD58EC5_F475_4F0C_8822_861C497EA100_.wvu.Rows" sId="1"/>
    <undo index="1" exp="area" ref3D="1" dr="$A$234:$XFD$237" dn="Z_CFD58EC5_F475_4F0C_8822_861C497EA100_.wvu.Rows" sId="1"/>
    <undo index="2" exp="area" ref3D="1" dr="$A$101:$XFD$113" dn="Z_CFB0A04F_563D_4D2B_BCD3_ACFCDC70E584_.wvu.Rows" sId="1"/>
    <undo index="1" exp="area" ref3D="1" dr="$A$7:$XFD$99" dn="Z_CFB0A04F_563D_4D2B_BCD3_ACFCDC70E584_.wvu.Rows" sId="1"/>
    <rfmt sheetId="1" xfDxf="1" sqref="A88:XFD88" start="0" length="0">
      <dxf>
        <font>
          <sz val="14"/>
        </font>
        <fill>
          <patternFill patternType="solid">
            <bgColor rgb="FFFFFF00"/>
          </patternFill>
        </fill>
      </dxf>
    </rfmt>
    <rcc rId="0" sId="1" dxf="1">
      <nc r="A88" t="inlineStr">
        <is>
          <t>41031700</t>
        </is>
      </nc>
      <ndxf>
        <font>
          <sz val="14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8" t="inlineStr">
        <is>
          <t>Субвенція з державного бюджету місцевим бюджетам на відновлення об'єктів критичної інфраструктури в рамках спільного з Міжнародним банком реконструкції та розвитку проекту «Проект розвитку міської інфраструктури - 2»</t>
        </is>
      </nc>
      <ndxf>
        <font>
          <sz val="14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8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8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8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8" start="0" length="0">
      <dxf>
        <font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8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88">
        <v>188875.522</v>
      </nc>
      <n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8">
        <v>188875.522</v>
      </nc>
      <n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8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1BDFBE17-25BB-4BB9-B67F-4757B39B2D64}" action="delete"/>
  <rdn rId="0" localSheetId="1" customView="1" name="Z_1BDFBE17_25BB_4BB9_B67F_4757B39B2D64_.wvu.Rows" hidden="1" oldHidden="1">
    <formula>общее!$89:$93</formula>
  </rdn>
  <rdn rId="0" localSheetId="1" customView="1" name="Z_1BDFBE17_25BB_4BB9_B67F_4757B39B2D64_.wvu.FilterData" hidden="1" oldHidden="1">
    <formula>общее!$A$6:$J$305</formula>
    <oldFormula>общее!$A$6:$J$305</oldFormula>
  </rdn>
  <rcv guid="{1BDFBE17-25BB-4BB9-B67F-4757B39B2D64}" action="add"/>
</revisions>
</file>

<file path=xl/revisions/revisionLog1331.xml><?xml version="1.0" encoding="utf-8"?>
<revisions xmlns="http://schemas.openxmlformats.org/spreadsheetml/2006/main" xmlns:r="http://schemas.openxmlformats.org/officeDocument/2006/relationships">
  <rcc rId="4500" sId="1" numFmtId="4">
    <oc r="F44">
      <v>-27</v>
    </oc>
    <nc r="F44"/>
  </rcc>
  <rcv guid="{1BDFBE17-25BB-4BB9-B67F-4757B39B2D64}" action="delete"/>
  <rdn rId="0" localSheetId="1" customView="1" name="Z_1BDFBE17_25BB_4BB9_B67F_4757B39B2D64_.wvu.FilterData" hidden="1" oldHidden="1">
    <formula>общее!$A$6:$J$313</formula>
    <oldFormula>общее!$A$6:$J$313</oldFormula>
  </rdn>
  <rcv guid="{1BDFBE17-25BB-4BB9-B67F-4757B39B2D64}" action="add"/>
</revisions>
</file>

<file path=xl/revisions/revisionLog13311.xml><?xml version="1.0" encoding="utf-8"?>
<revisions xmlns="http://schemas.openxmlformats.org/spreadsheetml/2006/main" xmlns:r="http://schemas.openxmlformats.org/officeDocument/2006/relationships">
  <rfmt sheetId="1" sqref="B102:J102" start="0" length="2147483647">
    <dxf>
      <font>
        <b/>
      </font>
    </dxf>
  </rfmt>
  <rcc rId="4478" sId="1">
    <oc r="J102" t="inlineStr">
      <is>
        <t>в 2.9 р.б.</t>
      </is>
    </oc>
    <nc r="J102" t="inlineStr">
      <is>
        <t>в 2,9 р.б.</t>
      </is>
    </nc>
  </rcc>
  <rcv guid="{1BDFBE17-25BB-4BB9-B67F-4757B39B2D64}" action="delete"/>
  <rdn rId="0" localSheetId="1" customView="1" name="Z_1BDFBE17_25BB_4BB9_B67F_4757B39B2D64_.wvu.FilterData" hidden="1" oldHidden="1">
    <formula>общее!$A$6:$J$313</formula>
    <oldFormula>общее!$A$6:$J$313</oldFormula>
  </rdn>
  <rcv guid="{1BDFBE17-25BB-4BB9-B67F-4757B39B2D64}" action="add"/>
</revisions>
</file>

<file path=xl/revisions/revisionLog133111.xml><?xml version="1.0" encoding="utf-8"?>
<revisions xmlns="http://schemas.openxmlformats.org/spreadsheetml/2006/main" xmlns:r="http://schemas.openxmlformats.org/officeDocument/2006/relationships">
  <rrc rId="3760" sId="1" ref="A216:XFD216" action="insertRow">
    <undo index="2" exp="area" ref3D="1" dr="$A$236:$XFD$241" dn="Z_CFD58EC5_F475_4F0C_8822_861C497EA100_.wvu.Rows" sId="1"/>
    <undo index="1" exp="area" ref3D="1" dr="$A$231:$XFD$234" dn="Z_CFD58EC5_F475_4F0C_8822_861C497EA100_.wvu.Rows" sId="1"/>
  </rrc>
  <rcc rId="3761" sId="1">
    <nc r="A216">
      <v>6040</v>
    </nc>
  </rcc>
  <rfmt sheetId="1" sqref="B216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1" xfDxf="1" sqref="B216" start="0" length="0">
    <dxf>
      <font>
        <sz val="12"/>
        <color rgb="FF333333"/>
        <name val="Times New Roman"/>
        <scheme val="none"/>
      </font>
    </dxf>
  </rfmt>
  <rcc rId="3762" sId="1" odxf="1" dxf="1">
    <nc r="B216" t="inlineStr">
      <is>
        <t>Заходи, пов'язані з поліпшенням питної води</t>
      </is>
    </nc>
    <ndxf>
      <font>
        <sz val="14"/>
        <color rgb="FF333333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3824CD03-2F75-4531-8348-997F8B6518CE}" action="delete"/>
  <rdn rId="0" localSheetId="1" customView="1" name="Z_3824CD03_2F75_4531_8348_997F8B6518CE_.wvu.FilterData" hidden="1" oldHidden="1">
    <formula>общее!$A$6:$J$304</formula>
    <oldFormula>общее!$A$6:$J$304</oldFormula>
  </rdn>
  <rcv guid="{3824CD03-2F75-4531-8348-997F8B6518CE}" action="add"/>
</revisions>
</file>

<file path=xl/revisions/revisionLog1331111.xml><?xml version="1.0" encoding="utf-8"?>
<revisions xmlns="http://schemas.openxmlformats.org/spreadsheetml/2006/main" xmlns:r="http://schemas.openxmlformats.org/officeDocument/2006/relationships">
  <rcv guid="{D0621073-25BE-47D7-AC33-51146458D41C}" action="delete"/>
  <rdn rId="0" localSheetId="1" customView="1" name="Z_D0621073_25BE_47D7_AC33_51146458D41C_.wvu.FilterData" hidden="1" oldHidden="1">
    <formula>общее!$A$6:$J$291</formula>
    <oldFormula>общее!$A$6:$J$291</oldFormula>
  </rdn>
  <rcv guid="{D0621073-25BE-47D7-AC33-51146458D41C}" action="add"/>
</revisions>
</file>

<file path=xl/revisions/revisionLog1331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общее!$A$2:$J$283</formula>
    <oldFormula>общее!$A$2:$J$283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общее!$A$6:$J$296</formula>
    <oldFormula>общее!$A$6:$J$296</oldFormula>
  </rdn>
  <rcv guid="{221AFC77-C97B-4D44-8163-7AA758A08BF9}" action="add"/>
</revisions>
</file>

<file path=xl/revisions/revisionLog13311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общее!$A$2:$J$286</formula>
    <oldFormula>общее!$A$2:$J$286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общее!$A$6:$J$299</formula>
    <oldFormula>общее!$A$6:$J$299</oldFormula>
  </rdn>
  <rcv guid="{221AFC77-C97B-4D44-8163-7AA758A08BF9}" action="add"/>
</revisions>
</file>

<file path=xl/revisions/revisionLog133111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331112.xml><?xml version="1.0" encoding="utf-8"?>
<revisions xmlns="http://schemas.openxmlformats.org/spreadsheetml/2006/main" xmlns:r="http://schemas.openxmlformats.org/officeDocument/2006/relationships">
  <rcc rId="1359" sId="1" numFmtId="4">
    <oc r="G43">
      <v>916.221</v>
    </oc>
    <nc r="G43">
      <v>226.524</v>
    </nc>
  </rcc>
  <rcc rId="1360" sId="1" numFmtId="4">
    <oc r="H43">
      <v>407.81599999999997</v>
    </oc>
    <nc r="H43">
      <v>154.852</v>
    </nc>
  </rcc>
  <rcc rId="1361" sId="1" numFmtId="4">
    <oc r="G44">
      <v>-0.29499999999999998</v>
    </oc>
    <nc r="G44"/>
  </rcc>
  <rrc rId="1362" sId="1" ref="A44:XFD44" action="deleteRow">
    <undo index="1" exp="ref" v="1" dr="H44" r="H8" sId="1"/>
    <undo index="1" exp="ref" v="1" dr="G44" r="G8" sId="1"/>
    <undo index="2" exp="area" ref3D="1" dr="$A$234:$XFD$239" dn="Z_CFD58EC5_F475_4F0C_8822_861C497EA100_.wvu.Rows" sId="1"/>
    <undo index="1" exp="area" ref3D="1" dr="$A$229:$XFD$232" dn="Z_CFD58EC5_F475_4F0C_8822_861C497EA100_.wvu.Rows" sId="1"/>
    <undo index="2" exp="area" ref3D="1" dr="$A$99:$XFD$111" dn="Z_CFB0A04F_563D_4D2B_BCD3_ACFCDC70E584_.wvu.Rows" sId="1"/>
    <undo index="1" exp="area" ref3D="1" dr="$A$7:$XFD$97" dn="Z_CFB0A04F_563D_4D2B_BCD3_ACFCDC70E584_.wvu.Rows" sId="1"/>
    <rfmt sheetId="1" xfDxf="1" sqref="A44:XFD44" start="0" length="0">
      <dxf>
        <font>
          <sz val="14"/>
        </font>
        <fill>
          <patternFill patternType="solid">
            <bgColor theme="0"/>
          </patternFill>
        </fill>
      </dxf>
    </rfmt>
    <rcc rId="0" sId="1" dxf="1">
      <nc r="A44">
        <v>19050000</v>
      </nc>
      <ndxf>
        <font>
          <sz val="14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" t="inlineStr">
        <is>
          <t>Збір за забруднення навколишнього природного середовища  </t>
        </is>
      </nc>
      <ndxf>
        <font>
          <sz val="14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4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363" sId="1">
    <oc r="G8">
      <f>G43+#REF!</f>
    </oc>
    <nc r="G8">
      <f>G43</f>
    </nc>
  </rcc>
  <rcc rId="1364" sId="1">
    <oc r="H8">
      <f>H43+#REF!</f>
    </oc>
    <nc r="H8">
      <f>H43</f>
    </nc>
  </rcc>
  <rcc rId="1365" sId="1" odxf="1" dxf="1">
    <oc r="F9">
      <f>D9/C9*100</f>
    </oc>
    <nc r="F9">
      <f>D9/C9*100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66" sId="1" odxf="1" dxf="1">
    <oc r="F10">
      <f>D10/C10*100</f>
    </oc>
    <nc r="F10">
      <f>D10/C10*100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67" sId="1" odxf="1" dxf="1">
    <oc r="F11">
      <f>D11/C11*100</f>
    </oc>
    <nc r="F11">
      <f>D11/C11*100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68" sId="1" odxf="1" dxf="1">
    <oc r="F12">
      <f>D12/C12*100</f>
    </oc>
    <nc r="F12">
      <f>D12/C12*100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69" sId="1" odxf="1" dxf="1">
    <oc r="F13">
      <f>D13/C13*100</f>
    </oc>
    <nc r="F13">
      <f>D13/C13*100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70" sId="1" odxf="1" dxf="1">
    <oc r="F14">
      <f>D14/C14*100</f>
    </oc>
    <nc r="F14">
      <f>D14/C14*100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71" sId="1" odxf="1" dxf="1">
    <oc r="F15">
      <f>D15/C15*100</f>
    </oc>
    <nc r="F15">
      <f>D15/C15*100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72" sId="1" odxf="1" dxf="1">
    <oc r="F16">
      <f>D16/C16*100</f>
    </oc>
    <nc r="F16">
      <f>D16/C16*100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73" sId="1" odxf="1" dxf="1">
    <oc r="F17">
      <f>D17/C17*100</f>
    </oc>
    <nc r="F17">
      <f>D17/C17*100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74" sId="1" odxf="1" dxf="1">
    <oc r="F18">
      <f>D18/C18*100</f>
    </oc>
    <nc r="F18">
      <f>D18/C18*100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75" sId="1" odxf="1" dxf="1">
    <oc r="F19">
      <f>D19/C19*100</f>
    </oc>
    <nc r="F19">
      <f>D19/C19*100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76" sId="1" odxf="1" dxf="1">
    <oc r="F20">
      <f>D20/C20*100</f>
    </oc>
    <nc r="F20">
      <f>D20/C20*100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77" sId="1" odxf="1" dxf="1">
    <oc r="F21">
      <f>D21/C21*100</f>
    </oc>
    <nc r="F21">
      <f>D21/C21*100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78" sId="1" odxf="1" dxf="1">
    <oc r="F22">
      <f>D22/C22*100</f>
    </oc>
    <nc r="F22">
      <f>D22/C22*100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79" sId="1" odxf="1" dxf="1">
    <oc r="F23">
      <f>D23/C23*100</f>
    </oc>
    <nc r="F23">
      <f>D23/C23*100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80" sId="1" odxf="1" dxf="1">
    <oc r="F24">
      <f>D24/C24*100</f>
    </oc>
    <nc r="F24">
      <f>D24/C24*100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81" sId="1" odxf="1" dxf="1">
    <oc r="F25">
      <f>D25/C25*100</f>
    </oc>
    <nc r="F25">
      <f>D25/C25*100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82" sId="1" odxf="1" dxf="1">
    <oc r="F26">
      <f>D26/C26*100</f>
    </oc>
    <nc r="F26">
      <f>D26/C26*100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83" sId="1" odxf="1" dxf="1">
    <oc r="F27">
      <f>D27/C27*100</f>
    </oc>
    <nc r="F27">
      <f>D27/C27*100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84" sId="1" odxf="1" dxf="1">
    <oc r="F28">
      <f>D28/C28*100</f>
    </oc>
    <nc r="F28">
      <f>D28/C28*100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85" sId="1" odxf="1" dxf="1">
    <oc r="F29">
      <f>D29/C29*100</f>
    </oc>
    <nc r="F29">
      <f>D29/C29*100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86" sId="1" odxf="1" dxf="1">
    <oc r="F30">
      <f>D30/C30*100</f>
    </oc>
    <nc r="F30">
      <f>D30/C30*100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87" sId="1" odxf="1" dxf="1">
    <oc r="F31">
      <f>D31/C31*100</f>
    </oc>
    <nc r="F31">
      <f>D31/C31*100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88" sId="1" odxf="1" dxf="1">
    <oc r="F32">
      <f>D32/C32*100</f>
    </oc>
    <nc r="F32">
      <f>D32/C32*100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89" sId="1" odxf="1" dxf="1">
    <oc r="F33">
      <f>D33/C33*100</f>
    </oc>
    <nc r="F33">
      <f>D33/C33*100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90" sId="1" odxf="1" dxf="1">
    <oc r="F34">
      <f>D34/C34*100</f>
    </oc>
    <nc r="F34">
      <f>D34/C34*100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91" sId="1" odxf="1" dxf="1">
    <oc r="F35">
      <f>D35/C35*100</f>
    </oc>
    <nc r="F35">
      <f>D35/C35*100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92" sId="1" odxf="1" dxf="1">
    <oc r="F36">
      <f>D36/C36*100</f>
    </oc>
    <nc r="F36">
      <f>D36/C36*100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93" sId="1" odxf="1" dxf="1">
    <oc r="F37">
      <f>D37/C37*100</f>
    </oc>
    <nc r="F37">
      <f>D37/C37*100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94" sId="1" odxf="1" dxf="1">
    <oc r="F38">
      <f>D38/C38*100</f>
    </oc>
    <nc r="F38">
      <f>D38/C38*100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95" sId="1" odxf="1" dxf="1">
    <oc r="F39">
      <f>D39/C39*100</f>
    </oc>
    <nc r="F39">
      <f>D39/C39*100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96" sId="1" odxf="1" dxf="1">
    <oc r="F40">
      <f>D40/C40*100</f>
    </oc>
    <nc r="F40">
      <f>D40/C40*100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97" sId="1" odxf="1" dxf="1">
    <oc r="F41">
      <f>D41/C41*100</f>
    </oc>
    <nc r="F41">
      <f>D41/C41*100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98" sId="1" odxf="1" dxf="1">
    <oc r="F42">
      <f>D42/C42*100</f>
    </oc>
    <nc r="F42">
      <f>D42/C42*100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99" sId="1" odxf="1" dxf="1">
    <nc r="F43">
      <f>D43/C43*100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00" sId="1">
    <oc r="F44">
      <f>D44/C44*100</f>
    </oc>
    <nc r="F44">
      <f>D44/C44*100</f>
    </nc>
  </rcc>
  <rcc rId="1401" sId="1" odxf="1" dxf="1">
    <oc r="F45">
      <f>D45/C45*100</f>
    </oc>
    <nc r="F45">
      <f>D45/C45*100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02" sId="1" odxf="1" dxf="1">
    <oc r="F46">
      <f>D46/C46*100</f>
    </oc>
    <nc r="F46">
      <f>D46/C46*100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03" sId="1" odxf="1" dxf="1">
    <oc r="F47">
      <f>D47/C47*100</f>
    </oc>
    <nc r="F47">
      <f>D47/C47*100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04" sId="1" odxf="1" dxf="1">
    <oc r="F48">
      <f>D48/C48*100</f>
    </oc>
    <nc r="F48">
      <f>D48/C48*100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05" sId="1" odxf="1" dxf="1">
    <oc r="F49">
      <f>D49/C49*100</f>
    </oc>
    <nc r="F49">
      <f>D49/C49*100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06" sId="1" odxf="1" dxf="1">
    <oc r="F50">
      <f>D50/C50*100</f>
    </oc>
    <nc r="F50">
      <f>D50/C50*100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07" sId="1" odxf="1" dxf="1">
    <oc r="F51">
      <f>D51/C51*100</f>
    </oc>
    <nc r="F51">
      <f>D51/C51*100</f>
    </nc>
    <odxf>
      <font>
        <b val="0"/>
        <sz val="14"/>
        <color theme="1"/>
        <name val="Times New Roman"/>
        <scheme val="none"/>
      </font>
    </odxf>
    <ndxf>
      <font>
        <b/>
        <sz val="14"/>
        <color theme="1"/>
        <name val="Times New Roman"/>
        <scheme val="none"/>
      </font>
    </ndxf>
  </rcc>
  <rcc rId="1408" sId="1" odxf="1" dxf="1">
    <oc r="F52">
      <f>D52/C52*100</f>
    </oc>
    <nc r="F52">
      <f>D52/C52*100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09" sId="1" odxf="1" dxf="1">
    <oc r="F53">
      <f>D53/C53*100</f>
    </oc>
    <nc r="F53">
      <f>D53/C53*100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10" sId="1" odxf="1" dxf="1">
    <oc r="F54">
      <f>D54/C54*100</f>
    </oc>
    <nc r="F54">
      <f>D54/C54*100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11" sId="1" odxf="1" dxf="1">
    <oc r="F55">
      <f>D55/C55*100</f>
    </oc>
    <nc r="F55">
      <f>D55/C55*100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12" sId="1" odxf="1" dxf="1">
    <oc r="F56">
      <f>D56/C56*100</f>
    </oc>
    <nc r="F56">
      <f>D56/C56*100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13" sId="1" odxf="1" dxf="1">
    <oc r="F57">
      <f>D57/C57*100</f>
    </oc>
    <nc r="F57">
      <f>D57/C57*100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14" sId="1" odxf="1" dxf="1">
    <oc r="F58">
      <f>D58/C58*100</f>
    </oc>
    <nc r="F58">
      <f>D58/C58*100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15" sId="1" odxf="1" dxf="1">
    <oc r="F59">
      <f>D59/C59*100</f>
    </oc>
    <nc r="F59">
      <f>D59/C59*100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16" sId="1" odxf="1" dxf="1">
    <oc r="F60">
      <f>D60/C60*100</f>
    </oc>
    <nc r="F60">
      <f>D60/C60*100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17" sId="1" odxf="1" dxf="1">
    <oc r="F61">
      <f>D61/C61*100</f>
    </oc>
    <nc r="F61">
      <f>D61/C61*100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18" sId="1" odxf="1" dxf="1">
    <oc r="F62">
      <f>D62/C62*100</f>
    </oc>
    <nc r="F62">
      <f>D62/C62*100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19" sId="1" odxf="1" dxf="1">
    <oc r="F63">
      <f>D63/C63*100</f>
    </oc>
    <nc r="F63">
      <f>D63/C63*100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20" sId="1" odxf="1" dxf="1">
    <oc r="F64">
      <f>D64/C64*100</f>
    </oc>
    <nc r="F64">
      <f>D64/C64*100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21" sId="1" odxf="1" dxf="1">
    <oc r="F65">
      <f>D65/C65*100</f>
    </oc>
    <nc r="F65">
      <f>D65/C65*100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22" sId="1" odxf="1" dxf="1">
    <nc r="F66">
      <f>D66/C66*100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23" sId="1" odxf="1" dxf="1">
    <nc r="F67">
      <f>D67/C67*100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24" sId="1" odxf="1" dxf="1">
    <nc r="F68">
      <f>D68/C68*100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25" sId="1" odxf="1" dxf="1">
    <oc r="F69">
      <f>D69/C69*100</f>
    </oc>
    <nc r="F69">
      <f>D69/C69*100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26" sId="1" odxf="1" dxf="1">
    <nc r="F70">
      <f>D70/C70*100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27" sId="1" odxf="1" dxf="1">
    <nc r="F71">
      <f>D71/C71*100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28" sId="1" odxf="1" dxf="1">
    <nc r="F72">
      <f>D72/C72*100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29" sId="1" odxf="1" dxf="1">
    <nc r="F73">
      <f>D73/C73*100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30" sId="1">
    <nc r="F74">
      <f>D74/C74*100</f>
    </nc>
  </rcc>
  <rcc rId="1431" sId="1" odxf="1" dxf="1">
    <nc r="F75">
      <f>D75/C75*100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32" sId="1" odxf="1" dxf="1">
    <nc r="F76">
      <f>D76/C76*100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33" sId="1" odxf="1" dxf="1">
    <oc r="F77">
      <f>D77/C77*100</f>
    </oc>
    <nc r="F77">
      <f>D77/C77*100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34" sId="1" odxf="1" dxf="1">
    <nc r="F78">
      <f>D78/C78*100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35" sId="1" odxf="1" dxf="1">
    <nc r="F79">
      <f>D79/C79*100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36" sId="1" odxf="1" dxf="1">
    <nc r="F80">
      <f>D80/C80*100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37" sId="1" odxf="1" dxf="1">
    <nc r="F81">
      <f>D81/C81*100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38" sId="1">
    <oc r="F82">
      <f>D82/C82*100</f>
    </oc>
    <nc r="F82">
      <f>D82/C82*100</f>
    </nc>
  </rcc>
  <rcc rId="1439" sId="1">
    <oc r="F83">
      <f>D83/C83*100</f>
    </oc>
    <nc r="F83">
      <f>D83/C83*100</f>
    </nc>
  </rcc>
  <rcc rId="1440" sId="1" odxf="1" dxf="1">
    <nc r="F84">
      <f>D84/C84*100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41" sId="1" odxf="1" dxf="1">
    <nc r="F85">
      <f>D85/C85*100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42" sId="1" odxf="1" dxf="1">
    <oc r="F86">
      <f>D86/C86*100</f>
    </oc>
    <nc r="F86">
      <f>D86/C86*100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43" sId="1" odxf="1" dxf="1">
    <oc r="F87">
      <f>D87/C87*100</f>
    </oc>
    <nc r="F87">
      <f>D87/C87*100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44" sId="1" odxf="1" dxf="1">
    <oc r="F88">
      <f>D88/C88*100</f>
    </oc>
    <nc r="F88">
      <f>D88/C88*100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45" sId="1" odxf="1" dxf="1">
    <oc r="F89">
      <f>D89/C89*100</f>
    </oc>
    <nc r="F89">
      <f>D89/C89*100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46" sId="1" odxf="1" dxf="1">
    <nc r="F90">
      <f>D90/C90*100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47" sId="1" odxf="1" dxf="1">
    <oc r="F91">
      <f>D91/C91*100</f>
    </oc>
    <nc r="F91">
      <f>D91/C91*100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48" sId="1">
    <oc r="F92">
      <f>D92/C92*100</f>
    </oc>
    <nc r="F92">
      <f>D92/C92*100</f>
    </nc>
  </rcc>
  <rcv guid="{221AFC77-C97B-4D44-8163-7AA758A08BF9}" action="delete"/>
  <rdn rId="0" localSheetId="1" customView="1" name="Z_221AFC77_C97B_4D44_8163_7AA758A08BF9_.wvu.PrintArea" hidden="1" oldHidden="1">
    <formula>общее!$A$2:$J$285</formula>
    <oldFormula>общее!$A$2:$J$285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общее!$A$6:$J$298</formula>
    <oldFormula>общее!$A$6:$J$298</oldFormula>
  </rdn>
  <rcv guid="{221AFC77-C97B-4D44-8163-7AA758A08BF9}" action="add"/>
</revisions>
</file>

<file path=xl/revisions/revisionLog133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3321.xml><?xml version="1.0" encoding="utf-8"?>
<revisions xmlns="http://schemas.openxmlformats.org/spreadsheetml/2006/main" xmlns:r="http://schemas.openxmlformats.org/officeDocument/2006/relationships">
  <rrc rId="1492" sId="1" ref="A74:XFD74" action="deleteRow">
    <undo index="0" exp="ref" v="1" dr="D74" r="D73" sId="1"/>
    <undo index="2" exp="area" ref3D="1" dr="$A$231:$XFD$236" dn="Z_CFD58EC5_F475_4F0C_8822_861C497EA100_.wvu.Rows" sId="1"/>
    <undo index="1" exp="area" ref3D="1" dr="$A$226:$XFD$229" dn="Z_CFD58EC5_F475_4F0C_8822_861C497EA100_.wvu.Rows" sId="1"/>
    <undo index="2" exp="area" ref3D="1" dr="$A$96:$XFD$108" dn="Z_CFB0A04F_563D_4D2B_BCD3_ACFCDC70E584_.wvu.Rows" sId="1"/>
    <undo index="1" exp="area" ref3D="1" dr="$A$7:$XFD$94" dn="Z_CFB0A04F_563D_4D2B_BCD3_ACFCDC70E584_.wvu.Rows" sId="1"/>
    <rfmt sheetId="1" xfDxf="1" sqref="A74:XFD74" start="0" length="0">
      <dxf>
        <font>
          <sz val="14"/>
        </font>
        <fill>
          <patternFill patternType="solid">
            <bgColor theme="0"/>
          </patternFill>
        </fill>
      </dxf>
    </rfmt>
    <rcc rId="0" sId="1" dxf="1">
      <nc r="A74">
        <v>31010200</v>
      </nc>
      <ndxf>
        <font>
          <sz val="14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4" t="inlineStr">
        <is>
      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      </is>
      </nc>
      <ndxf>
        <font>
          <sz val="14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4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4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4">
        <f>D74-C74</f>
      </nc>
      <n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4">
        <f>D74/C74*100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4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4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493" sId="1">
    <oc r="D72">
      <f>D73</f>
    </oc>
    <nc r="D72">
      <f>D73</f>
    </nc>
  </rcc>
  <rcc rId="1494" sId="1">
    <oc r="D73">
      <f>#REF!+D74</f>
    </oc>
    <nc r="D73">
      <f>D74</f>
    </nc>
  </rcc>
  <rcc rId="1495" sId="1">
    <oc r="G72">
      <f>G73+G76</f>
    </oc>
    <nc r="G72">
      <f>G76</f>
    </nc>
  </rcc>
  <rrc rId="1496" sId="1" ref="A75:XFD75" action="deleteRow">
    <undo index="0" exp="ref" v="1" dr="G75" r="G73" sId="1"/>
    <undo index="2" exp="area" ref3D="1" dr="$A$230:$XFD$235" dn="Z_CFD58EC5_F475_4F0C_8822_861C497EA100_.wvu.Rows" sId="1"/>
    <undo index="1" exp="area" ref3D="1" dr="$A$225:$XFD$228" dn="Z_CFD58EC5_F475_4F0C_8822_861C497EA100_.wvu.Rows" sId="1"/>
    <undo index="2" exp="area" ref3D="1" dr="$A$95:$XFD$107" dn="Z_CFB0A04F_563D_4D2B_BCD3_ACFCDC70E584_.wvu.Rows" sId="1"/>
    <undo index="1" exp="area" ref3D="1" dr="$A$7:$XFD$93" dn="Z_CFB0A04F_563D_4D2B_BCD3_ACFCDC70E584_.wvu.Rows" sId="1"/>
    <rfmt sheetId="1" xfDxf="1" sqref="A75:XFD75" start="0" length="0">
      <dxf>
        <font>
          <sz val="14"/>
        </font>
        <fill>
          <patternFill patternType="solid">
            <bgColor theme="0"/>
          </patternFill>
        </fill>
      </dxf>
    </rfmt>
    <rcc rId="0" sId="1" dxf="1">
      <nc r="A75">
        <v>31030000</v>
      </nc>
      <ndxf>
        <font>
          <sz val="14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5" t="inlineStr">
        <is>
          <t>Кошти від відчуження майна, що належить Автономній Республіці Крим та майна, що перебуває в комунальній власності</t>
        </is>
      </nc>
      <ndxf>
        <font>
          <sz val="14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5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5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5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5">
        <f>D75/C75*100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5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5">
        <f>SUM(H75-G75)</f>
      </nc>
      <n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5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497" sId="1">
    <oc r="G73">
      <f>#REF!</f>
    </oc>
    <nc r="G73"/>
  </rcc>
  <rrc rId="1498" sId="1" ref="A76:XFD76" action="deleteRow">
    <undo index="2" exp="area" ref3D="1" dr="$A$229:$XFD$234" dn="Z_CFD58EC5_F475_4F0C_8822_861C497EA100_.wvu.Rows" sId="1"/>
    <undo index="1" exp="area" ref3D="1" dr="$A$224:$XFD$227" dn="Z_CFD58EC5_F475_4F0C_8822_861C497EA100_.wvu.Rows" sId="1"/>
    <undo index="2" exp="area" ref3D="1" dr="$A$94:$XFD$106" dn="Z_CFB0A04F_563D_4D2B_BCD3_ACFCDC70E584_.wvu.Rows" sId="1"/>
    <undo index="1" exp="area" ref3D="1" dr="$A$7:$XFD$92" dn="Z_CFB0A04F_563D_4D2B_BCD3_ACFCDC70E584_.wvu.Rows" sId="1"/>
    <rfmt sheetId="1" xfDxf="1" sqref="A76:XFD76" start="0" length="0">
      <dxf>
        <font>
          <sz val="14"/>
        </font>
        <fill>
          <patternFill patternType="solid">
            <bgColor theme="0"/>
          </patternFill>
        </fill>
      </dxf>
    </rfmt>
    <rcc rId="0" sId="1" dxf="1">
      <nc r="A76">
        <v>50000000</v>
      </nc>
      <ndxf>
        <font>
          <sz val="14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6" t="inlineStr">
        <is>
          <t>Цільові фонди </t>
        </is>
      </nc>
      <ndxf>
        <font>
          <sz val="14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6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6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6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6">
        <f>D76/C76*100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6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6">
        <f>SUM(H76-G76)</f>
      </nc>
      <n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6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9" sId="1" ref="A76:XFD76" action="deleteRow">
    <undo index="2" exp="area" ref3D="1" dr="$A$228:$XFD$233" dn="Z_CFD58EC5_F475_4F0C_8822_861C497EA100_.wvu.Rows" sId="1"/>
    <undo index="1" exp="area" ref3D="1" dr="$A$223:$XFD$226" dn="Z_CFD58EC5_F475_4F0C_8822_861C497EA100_.wvu.Rows" sId="1"/>
    <undo index="2" exp="area" ref3D="1" dr="$A$93:$XFD$105" dn="Z_CFB0A04F_563D_4D2B_BCD3_ACFCDC70E584_.wvu.Rows" sId="1"/>
    <undo index="1" exp="area" ref3D="1" dr="$A$7:$XFD$91" dn="Z_CFB0A04F_563D_4D2B_BCD3_ACFCDC70E584_.wvu.Rows" sId="1"/>
    <rfmt sheetId="1" xfDxf="1" sqref="A76:XFD76" start="0" length="0">
      <dxf>
        <font>
          <sz val="14"/>
        </font>
        <fill>
          <patternFill patternType="solid">
            <bgColor theme="0"/>
          </patternFill>
        </fill>
      </dxf>
    </rfmt>
    <rcc rId="0" sId="1" dxf="1">
      <nc r="A76">
        <v>50110000</v>
      </nc>
      <ndxf>
        <font>
          <sz val="14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6" t="inlineStr">
        <is>
      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      </is>
      </nc>
      <ndxf>
        <font>
          <sz val="14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6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6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6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6">
        <f>D76/C76*100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6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6">
        <f>SUM(H76-G76)</f>
      </nc>
      <n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6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500" sId="1">
    <oc r="G80">
      <f>SUM(G81:G81)</f>
    </oc>
    <nc r="G80"/>
  </rcc>
  <rcc rId="1501" sId="1">
    <oc r="G82">
      <f>SUM(G83:G85)</f>
    </oc>
    <nc r="G82"/>
  </rcc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332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333.xml><?xml version="1.0" encoding="utf-8"?>
<revisions xmlns="http://schemas.openxmlformats.org/spreadsheetml/2006/main" xmlns:r="http://schemas.openxmlformats.org/officeDocument/2006/relationships">
  <rfmt sheetId="1" sqref="H256">
    <dxf>
      <fill>
        <patternFill>
          <bgColor theme="0"/>
        </patternFill>
      </fill>
    </dxf>
  </rfmt>
  <rcc rId="3721" sId="1" numFmtId="4">
    <oc r="D259">
      <f>1527.059+1332.475</f>
    </oc>
    <nc r="D259">
      <v>9194.2450000000008</v>
    </nc>
  </rcc>
  <rfmt sheetId="1" sqref="D259">
    <dxf>
      <fill>
        <patternFill>
          <bgColor theme="0"/>
        </patternFill>
      </fill>
    </dxf>
  </rfmt>
  <rfmt sheetId="1" sqref="H258">
    <dxf>
      <fill>
        <patternFill>
          <bgColor theme="0"/>
        </patternFill>
      </fill>
    </dxf>
  </rfmt>
  <rcc rId="3722" sId="1" numFmtId="4">
    <nc r="H259">
      <v>16184.55</v>
    </nc>
  </rcc>
  <rfmt sheetId="1" sqref="H259">
    <dxf>
      <fill>
        <patternFill>
          <bgColor theme="0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общее!$A$6:$J$303</formula>
    <oldFormula>общее!$A$6:$J$303</oldFormula>
  </rdn>
  <rcv guid="{06B33669-D909-4CD8-806F-33C009B9DF0A}" action="add"/>
</revisions>
</file>

<file path=xl/revisions/revisionLog13331.xml><?xml version="1.0" encoding="utf-8"?>
<revisions xmlns="http://schemas.openxmlformats.org/spreadsheetml/2006/main" xmlns:r="http://schemas.openxmlformats.org/officeDocument/2006/relationships">
  <rfmt sheetId="1" sqref="A264:B264">
    <dxf>
      <alignment horizontal="center" vertical="center" readingOrder="0"/>
    </dxf>
  </rfmt>
  <rfmt sheetId="1" sqref="A264">
    <dxf>
      <alignment horizontal="right" readingOrder="0"/>
    </dxf>
  </rfmt>
  <rfmt sheetId="1" sqref="B264">
    <dxf>
      <alignment horizontal="left" readingOrder="0"/>
    </dxf>
  </rfmt>
  <rcv guid="{CFD58EC5-F475-4F0C-8822-861C497EA100}" action="delete"/>
  <rdn rId="0" localSheetId="1" customView="1" name="Z_CFD58EC5_F475_4F0C_8822_861C497EA100_.wvu.PrintArea" hidden="1" oldHidden="1">
    <formula>общее!$A$1:$J$303</formula>
    <oldFormula>общее!$A$1:$J$303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общее!$231:$234,общее!$236:$241</formula>
    <oldFormula>общее!$231:$234,общее!$236:$241</oldFormula>
  </rdn>
  <rdn rId="0" localSheetId="1" customView="1" name="Z_CFD58EC5_F475_4F0C_8822_861C497EA100_.wvu.FilterData" hidden="1" oldHidden="1">
    <formula>общее!$A$6:$J$303</formula>
    <oldFormula>общее!$A$6:$J$303</oldFormula>
  </rdn>
  <rcv guid="{CFD58EC5-F475-4F0C-8822-861C497EA100}" action="add"/>
</revisions>
</file>

<file path=xl/revisions/revisionLog133311.xml><?xml version="1.0" encoding="utf-8"?>
<revisions xmlns="http://schemas.openxmlformats.org/spreadsheetml/2006/main" xmlns:r="http://schemas.openxmlformats.org/officeDocument/2006/relationships">
  <rcc rId="1870" sId="1" numFmtId="4">
    <oc r="C186">
      <v>119.235</v>
    </oc>
    <nc r="C186">
      <v>373.78699999999998</v>
    </nc>
  </rcc>
  <rcc rId="1871" sId="1" numFmtId="4">
    <oc r="C187">
      <v>72.239999999999995</v>
    </oc>
    <nc r="C187">
      <v>83.724999999999994</v>
    </nc>
  </rcc>
  <rcc rId="1872" sId="1" numFmtId="4">
    <oc r="C189">
      <v>21886.243999999999</v>
    </oc>
    <nc r="C189">
      <v>38530.932999999997</v>
    </nc>
  </rcc>
  <rcc rId="1873" sId="1" numFmtId="4">
    <oc r="C190">
      <v>807.96600000000001</v>
    </oc>
    <nc r="C190">
      <v>1072.4939999999999</v>
    </nc>
  </rcc>
  <rcc rId="1874" sId="1" numFmtId="4">
    <oc r="C191">
      <v>2946.5120000000002</v>
    </oc>
    <nc r="C191">
      <v>5148.79</v>
    </nc>
  </rcc>
  <rcc rId="1875" sId="1" numFmtId="4">
    <oc r="C193">
      <v>4770.1099999999997</v>
    </oc>
    <nc r="C193">
      <v>8218.3809999999994</v>
    </nc>
  </rcc>
  <rcc rId="1876" sId="1" numFmtId="4">
    <oc r="C196">
      <v>1061.0809999999999</v>
    </oc>
    <nc r="C196">
      <v>1742.73</v>
    </nc>
  </rcc>
  <rfmt sheetId="1" sqref="C185:C196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34.xml><?xml version="1.0" encoding="utf-8"?>
<revisions xmlns="http://schemas.openxmlformats.org/spreadsheetml/2006/main" xmlns:r="http://schemas.openxmlformats.org/officeDocument/2006/relationships">
  <rfmt sheetId="1" sqref="A81:XFD81">
    <dxf>
      <fill>
        <patternFill patternType="none">
          <bgColor auto="1"/>
        </patternFill>
      </fill>
    </dxf>
  </rfmt>
  <rfmt sheetId="1" sqref="A88:XFD8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341.xml><?xml version="1.0" encoding="utf-8"?>
<revisions xmlns="http://schemas.openxmlformats.org/spreadsheetml/2006/main" xmlns:r="http://schemas.openxmlformats.org/officeDocument/2006/relationships">
  <rrc rId="2769" sId="1" ref="A86:XFD86" action="insertRow">
    <undo index="2" exp="area" ref3D="1" dr="$A$231:$XFD$236" dn="Z_CFD58EC5_F475_4F0C_8822_861C497EA100_.wvu.Rows" sId="1"/>
    <undo index="1" exp="area" ref3D="1" dr="$A$226:$XFD$229" dn="Z_CFD58EC5_F475_4F0C_8822_861C497EA100_.wvu.Rows" sId="1"/>
    <undo index="2" exp="area" ref3D="1" dr="$A$95:$XFD$107" dn="Z_CFB0A04F_563D_4D2B_BCD3_ACFCDC70E584_.wvu.Rows" sId="1"/>
    <undo index="1" exp="area" ref3D="1" dr="$A$7:$XFD$93" dn="Z_CFB0A04F_563D_4D2B_BCD3_ACFCDC70E584_.wvu.Rows" sId="1"/>
  </rrc>
  <rrc rId="2770" sId="1" ref="A86:XFD86" action="insertRow">
    <undo index="2" exp="area" ref3D="1" dr="$A$232:$XFD$237" dn="Z_CFD58EC5_F475_4F0C_8822_861C497EA100_.wvu.Rows" sId="1"/>
    <undo index="1" exp="area" ref3D="1" dr="$A$227:$XFD$230" dn="Z_CFD58EC5_F475_4F0C_8822_861C497EA100_.wvu.Rows" sId="1"/>
    <undo index="2" exp="area" ref3D="1" dr="$A$96:$XFD$108" dn="Z_CFB0A04F_563D_4D2B_BCD3_ACFCDC70E584_.wvu.Rows" sId="1"/>
    <undo index="1" exp="area" ref3D="1" dr="$A$7:$XFD$94" dn="Z_CFB0A04F_563D_4D2B_BCD3_ACFCDC70E584_.wvu.Rows" sId="1"/>
  </rrc>
  <rcc rId="2771" sId="1">
    <nc r="A86">
      <v>41050400</v>
    </nc>
  </rcc>
  <rcc rId="2772" sId="1">
    <nc r="A87">
      <v>41050600</v>
    </nc>
  </rcc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3411.xml><?xml version="1.0" encoding="utf-8"?>
<revisions xmlns="http://schemas.openxmlformats.org/spreadsheetml/2006/main" xmlns:r="http://schemas.openxmlformats.org/officeDocument/2006/relationships">
  <rcc rId="1953" sId="1" numFmtId="4">
    <oc r="D93">
      <v>115805.908</v>
    </oc>
    <nc r="D93">
      <f>115805.908+2190.193</f>
    </nc>
  </rcc>
  <rcc rId="1954" sId="1" numFmtId="4">
    <oc r="H93">
      <v>40708.858</v>
    </oc>
    <nc r="H93">
      <f>40708.858+417.762</f>
    </nc>
  </rcc>
  <rcv guid="{68CBFC64-03A4-4F74-B34E-EE1DB915A668}" action="delete"/>
  <rdn rId="0" localSheetId="1" customView="1" name="Z_68CBFC64_03A4_4F74_B34E_EE1DB915A668_.wvu.FilterData" hidden="1" oldHidden="1">
    <formula>общее!$A$6:$J$291</formula>
    <oldFormula>общее!$A$6:$J$291</oldFormula>
  </rdn>
  <rcv guid="{68CBFC64-03A4-4F74-B34E-EE1DB915A668}" action="add"/>
</revisions>
</file>

<file path=xl/revisions/revisionLog134111.xml><?xml version="1.0" encoding="utf-8"?>
<revisions xmlns="http://schemas.openxmlformats.org/spreadsheetml/2006/main" xmlns:r="http://schemas.openxmlformats.org/officeDocument/2006/relationships">
  <rcc rId="1835" sId="1" numFmtId="4">
    <oc r="H104">
      <v>1296.97</v>
    </oc>
    <nc r="H104">
      <v>1296.973</v>
    </nc>
  </rcc>
  <rcv guid="{D0621073-25BE-47D7-AC33-51146458D41C}" action="delete"/>
  <rdn rId="0" localSheetId="1" customView="1" name="Z_D0621073_25BE_47D7_AC33_51146458D41C_.wvu.FilterData" hidden="1" oldHidden="1">
    <formula>общее!$A$6:$J$291</formula>
    <oldFormula>общее!$A$6:$J$291</oldFormula>
  </rdn>
  <rcv guid="{D0621073-25BE-47D7-AC33-51146458D41C}" action="add"/>
</revisions>
</file>

<file path=xl/revisions/revisionLog134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общее!$A$2:$J$285</formula>
    <oldFormula>общее!$A$2:$J$285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общее!$A$6:$J$298</formula>
    <oldFormula>общее!$A$6:$J$298</oldFormula>
  </rdn>
  <rcv guid="{221AFC77-C97B-4D44-8163-7AA758A08BF9}" action="add"/>
</revisions>
</file>

<file path=xl/revisions/revisionLog13412.xml><?xml version="1.0" encoding="utf-8"?>
<revisions xmlns="http://schemas.openxmlformats.org/spreadsheetml/2006/main" xmlns:r="http://schemas.openxmlformats.org/officeDocument/2006/relationships">
  <rfmt sheetId="1" sqref="C261">
    <dxf>
      <fill>
        <patternFill patternType="none">
          <bgColor auto="1"/>
        </patternFill>
      </fill>
    </dxf>
  </rfmt>
  <rcc rId="2003" sId="1" numFmtId="4">
    <nc r="C268">
      <v>5000</v>
    </nc>
  </rcc>
  <rcc rId="2004" sId="1" numFmtId="4">
    <oc r="C280">
      <v>-12831.495000000001</v>
    </oc>
    <nc r="C280">
      <v>-44372.248</v>
    </nc>
  </rcc>
  <rcc rId="2005" sId="1" numFmtId="4">
    <oc r="C282">
      <v>-283880.76799999998</v>
    </oc>
    <nc r="C282">
      <v>-989502.95600000001</v>
    </nc>
  </rcc>
  <rfmt sheetId="1" sqref="C275:C283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413.xml><?xml version="1.0" encoding="utf-8"?>
<revisions xmlns="http://schemas.openxmlformats.org/spreadsheetml/2006/main" xmlns:r="http://schemas.openxmlformats.org/officeDocument/2006/relationships">
  <rcc rId="2598" sId="1" numFmtId="4">
    <oc r="D51">
      <v>187</v>
    </oc>
    <nc r="D51">
      <v>711.76099999999997</v>
    </nc>
  </rcc>
  <rfmt sheetId="1" sqref="A51:XFD51">
    <dxf>
      <fill>
        <patternFill patternType="none">
          <bgColor auto="1"/>
        </patternFill>
      </fill>
    </dxf>
  </rfmt>
  <rcc rId="2599" sId="1" numFmtId="4">
    <nc r="D52">
      <v>80</v>
    </nc>
  </rcc>
  <rcc rId="2600" sId="1" odxf="1" dxf="1">
    <nc r="F52">
      <f>D52/C52*100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601" sId="1">
    <oc r="F51">
      <f>D51/C51*100</f>
    </oc>
    <nc r="F51" t="inlineStr">
      <is>
        <t>в 1.9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414.xml><?xml version="1.0" encoding="utf-8"?>
<revisions xmlns="http://schemas.openxmlformats.org/spreadsheetml/2006/main" xmlns:r="http://schemas.openxmlformats.org/officeDocument/2006/relationships">
  <rcc rId="2743" sId="1" numFmtId="4">
    <oc r="C80">
      <v>896.7</v>
    </oc>
    <nc r="C80">
      <v>1793.4</v>
    </nc>
  </rcc>
  <rcc rId="2744" sId="1" numFmtId="4">
    <oc r="D80">
      <v>986.8</v>
    </oc>
    <nc r="D80">
      <v>1973.6</v>
    </nc>
  </rcc>
  <rfmt sheetId="1" sqref="A80:XFD8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42.xml><?xml version="1.0" encoding="utf-8"?>
<revisions xmlns="http://schemas.openxmlformats.org/spreadsheetml/2006/main" xmlns:r="http://schemas.openxmlformats.org/officeDocument/2006/relationships">
  <rfmt sheetId="1" sqref="A27:XFD27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42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43.xml><?xml version="1.0" encoding="utf-8"?>
<revisions xmlns="http://schemas.openxmlformats.org/spreadsheetml/2006/main" xmlns:r="http://schemas.openxmlformats.org/officeDocument/2006/relationships">
  <rcc rId="2672" sId="1" numFmtId="4">
    <oc r="C64">
      <v>41.932000000000002</v>
    </oc>
    <nc r="C64">
      <v>42.948999999999998</v>
    </nc>
  </rcc>
  <rcc rId="2673" sId="1" numFmtId="4">
    <oc r="D64">
      <v>52.298000000000002</v>
    </oc>
    <nc r="D64">
      <v>117.169</v>
    </nc>
  </rcc>
  <rfmt sheetId="1" sqref="F64" start="0" length="0">
    <dxf>
      <fill>
        <patternFill patternType="none">
          <bgColor indexed="65"/>
        </patternFill>
      </fill>
    </dxf>
  </rfmt>
  <rcc rId="2674" sId="1">
    <oc r="F64">
      <f>D64/C64*100</f>
    </oc>
    <nc r="F64" t="inlineStr">
      <is>
        <t>в 2.7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43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44.xml><?xml version="1.0" encoding="utf-8"?>
<revisions xmlns="http://schemas.openxmlformats.org/spreadsheetml/2006/main" xmlns:r="http://schemas.openxmlformats.org/officeDocument/2006/relationships">
  <rfmt sheetId="1" sqref="A55:XFD56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5.xml><?xml version="1.0" encoding="utf-8"?>
<revisions xmlns="http://schemas.openxmlformats.org/spreadsheetml/2006/main" xmlns:r="http://schemas.openxmlformats.org/officeDocument/2006/relationships">
  <rcc rId="2113" sId="1" numFmtId="4">
    <oc r="D126">
      <v>20382.414000000001</v>
    </oc>
    <nc r="D126">
      <v>34546.71</v>
    </nc>
  </rcc>
  <rcc rId="2114" sId="1" numFmtId="4">
    <oc r="D127">
      <v>4116.2340000000004</v>
    </oc>
    <nc r="D127">
      <v>6686.9639999999999</v>
    </nc>
  </rcc>
  <rcc rId="2115" sId="1" numFmtId="4">
    <oc r="D128">
      <v>167.11799999999999</v>
    </oc>
    <nc r="D128">
      <v>239.352</v>
    </nc>
  </rcc>
  <rcc rId="2116" sId="1" numFmtId="4">
    <oc r="D129">
      <v>151.81700000000001</v>
    </oc>
    <nc r="D129">
      <v>237.173</v>
    </nc>
  </rcc>
  <rcc rId="2117" sId="1" numFmtId="4">
    <oc r="D137">
      <v>374.25700000000001</v>
    </oc>
    <nc r="D137">
      <v>1008.372</v>
    </nc>
  </rcc>
  <rcc rId="2118" sId="1" numFmtId="4">
    <oc r="D131">
      <v>5392.7430000000004</v>
    </oc>
    <nc r="D131">
      <f>10082.75+135.057</f>
    </nc>
  </rcc>
  <rfmt sheetId="1" sqref="D125:D137">
    <dxf>
      <fill>
        <patternFill patternType="none">
          <bgColor auto="1"/>
        </patternFill>
      </fill>
    </dxf>
  </rfmt>
  <rcc rId="2119" sId="1" numFmtId="4">
    <oc r="H126">
      <v>3799.75</v>
    </oc>
    <nc r="H126">
      <f>269.078+7643.949</f>
    </nc>
  </rcc>
  <rcc rId="2120" sId="1" numFmtId="4">
    <nc r="H127">
      <v>45</v>
    </nc>
  </rcc>
  <rfmt sheetId="1" sqref="H125:H137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5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5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5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351111.xml><?xml version="1.0" encoding="utf-8"?>
<revisions xmlns="http://schemas.openxmlformats.org/spreadsheetml/2006/main" xmlns:r="http://schemas.openxmlformats.org/officeDocument/2006/relationships">
  <rcc rId="1477" sId="1" numFmtId="4">
    <oc r="G71">
      <v>83416.679999999993</v>
    </oc>
    <nc r="G71">
      <v>13280.544</v>
    </nc>
  </rcc>
  <rcc rId="1478" sId="1" numFmtId="4">
    <oc r="H71">
      <v>125915.974</v>
    </oc>
    <nc r="H71">
      <v>63902.392</v>
    </nc>
  </rcc>
  <rcc rId="1479" sId="1" numFmtId="4">
    <oc r="G76">
      <v>0.65900000000000003</v>
    </oc>
    <nc r="G76"/>
  </rcc>
  <rcc rId="1480" sId="1" numFmtId="4">
    <oc r="G77">
      <v>7457.8530000000001</v>
    </oc>
    <nc r="G77">
      <v>103</v>
    </nc>
  </rcc>
  <rcc rId="1481" sId="1" numFmtId="4">
    <oc r="H77">
      <v>103</v>
    </oc>
    <nc r="H77"/>
  </rcc>
  <rcc rId="1482" sId="1" numFmtId="4">
    <oc r="G78">
      <v>82.424000000000007</v>
    </oc>
    <nc r="G78"/>
  </rcc>
  <rcc rId="1483" sId="1" numFmtId="4">
    <oc r="G79">
      <v>82.424000000000007</v>
    </oc>
    <nc r="G79"/>
  </rcc>
  <rcc rId="1484" sId="1">
    <oc r="G80">
      <f>G8+G44+G72+G78</f>
    </oc>
    <nc r="G80">
      <f>G8+G44+G72</f>
    </nc>
  </rcc>
  <rcc rId="1485" sId="1" numFmtId="4">
    <oc r="G66">
      <v>579.97799999999995</v>
    </oc>
    <nc r="G66"/>
  </rcc>
  <rcc rId="1486" sId="1">
    <oc r="H80">
      <f>H8+H44+H72+H78</f>
    </oc>
    <nc r="H80">
      <f>H8+H44+H72</f>
    </nc>
  </rcc>
  <rcc rId="1487" sId="1" numFmtId="4">
    <oc r="H70">
      <v>51.814</v>
    </oc>
    <nc r="H70">
      <v>51.813000000000002</v>
    </nc>
  </rcc>
  <rcc rId="1488" sId="1">
    <oc r="C73">
      <f>C74+C75</f>
    </oc>
    <nc r="C73">
      <f>C75</f>
    </nc>
  </rcc>
  <rcv guid="{221AFC77-C97B-4D44-8163-7AA758A08BF9}" action="delete"/>
  <rdn rId="0" localSheetId="1" customView="1" name="Z_221AFC77_C97B_4D44_8163_7AA758A08BF9_.wvu.PrintArea" hidden="1" oldHidden="1">
    <formula>общее!$A$2:$J$283</formula>
    <oldFormula>общее!$A$2:$J$283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общее!$A$6:$J$296</formula>
    <oldFormula>общее!$A$6:$J$296</oldFormula>
  </rdn>
  <rcv guid="{221AFC77-C97B-4D44-8163-7AA758A08BF9}" action="add"/>
</revisions>
</file>

<file path=xl/revisions/revisionLog136.xml><?xml version="1.0" encoding="utf-8"?>
<revisions xmlns="http://schemas.openxmlformats.org/spreadsheetml/2006/main" xmlns:r="http://schemas.openxmlformats.org/officeDocument/2006/relationships">
  <rfmt sheetId="1" sqref="B207" start="0" length="0">
    <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cc rId="2227" sId="1" xfDxf="1" dxf="1">
    <nc r="B207" t="inlineStr">
      <is>
        <t>Попередження аварій та запобігання техногенним катастрофам у житлово-комунальному господарстві та на інших аварійних об'єктах комунальної власності</t>
      </is>
    </nc>
    <ndxf>
      <font>
        <sz val="12"/>
        <color rgb="FF333333"/>
        <name val="Times New Roman"/>
        <scheme val="none"/>
      </font>
    </ndxf>
  </rcc>
  <rfmt sheetId="1" sqref="B207">
    <dxf>
      <alignment horizontal="center" vertical="center" readingOrder="0"/>
    </dxf>
  </rfmt>
  <rfmt sheetId="1" sqref="B207">
    <dxf>
      <alignment wrapText="1" readingOrder="0"/>
    </dxf>
  </rfmt>
  <rfmt sheetId="1" sqref="B207">
    <dxf>
      <alignment horizontal="left" readingOrder="0"/>
    </dxf>
  </rfmt>
  <rfmt sheetId="1" sqref="B207" start="0" length="2147483647">
    <dxf>
      <font>
        <sz val="14"/>
      </font>
    </dxf>
  </rfmt>
  <rcc rId="2228" sId="1">
    <oc r="F207">
      <f>SUM(D207/C207*100)</f>
    </oc>
    <nc r="F207"/>
  </rcc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61.xml><?xml version="1.0" encoding="utf-8"?>
<revisions xmlns="http://schemas.openxmlformats.org/spreadsheetml/2006/main" xmlns:r="http://schemas.openxmlformats.org/officeDocument/2006/relationships">
  <rcc rId="2188" sId="1" numFmtId="4">
    <oc r="D200">
      <v>2503.6350000000002</v>
    </oc>
    <nc r="D200">
      <f>5349.598+974.874+1777.02</f>
    </nc>
  </rcc>
  <rcc rId="2189" sId="1">
    <oc r="D203">
      <f>1752.565+505.368+2986.342+1493.305</f>
    </oc>
    <nc r="D203">
      <f>5267.207+1559.345+6754.751+3608.653</f>
    </nc>
  </rcc>
  <rcc rId="2190" sId="1" numFmtId="4">
    <oc r="D205">
      <v>9085.9709999999995</v>
    </oc>
    <nc r="D205">
      <f>31031.721+168.491+85</f>
    </nc>
  </rcc>
  <rcc rId="2191" sId="1" numFmtId="4">
    <oc r="D206">
      <v>32738.102999999999</v>
    </oc>
    <nc r="D206">
      <f>86414.826+5039.353+4404.192+4526.868+8567.253</f>
    </nc>
  </rcc>
  <rrc rId="2192" sId="1" ref="A208:XFD208" action="insertRow">
    <undo index="2" exp="area" ref3D="1" dr="$A$227:$XFD$232" dn="Z_CFD58EC5_F475_4F0C_8822_861C497EA100_.wvu.Rows" sId="1"/>
    <undo index="1" exp="area" ref3D="1" dr="$A$222:$XFD$225" dn="Z_CFD58EC5_F475_4F0C_8822_861C497EA100_.wvu.Rows" sId="1"/>
  </rrc>
  <rcc rId="2193" sId="1">
    <nc r="E208">
      <f>SUM(D208-C208)</f>
    </nc>
  </rcc>
  <rcc rId="2194" sId="1">
    <nc r="F208">
      <f>SUM(D208/C208*100)</f>
    </nc>
  </rcc>
  <rrc rId="2195" sId="1" ref="A208:XFD208" action="deleteRow">
    <undo index="2" exp="area" ref3D="1" dr="$A$228:$XFD$233" dn="Z_CFD58EC5_F475_4F0C_8822_861C497EA100_.wvu.Rows" sId="1"/>
    <undo index="1" exp="area" ref3D="1" dr="$A$223:$XFD$226" dn="Z_CFD58EC5_F475_4F0C_8822_861C497EA100_.wvu.Rows" sId="1"/>
    <rfmt sheetId="1" xfDxf="1" sqref="A208:XFD208" start="0" length="0">
      <dxf>
        <font>
          <sz val="11"/>
        </font>
      </dxf>
    </rfmt>
    <rfmt sheetId="1" sqref="A208" start="0" length="0">
      <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208" start="0" length="0">
      <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208">
        <f>SUM(D208-C208)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08">
        <f>SUM(D208/C208*100)</f>
      </nc>
      <n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20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0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8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2196" sId="1">
    <oc r="A207">
      <v>6040</v>
    </oc>
    <nc r="A207">
      <v>6050</v>
    </nc>
  </rcc>
  <rcc rId="2197" sId="1">
    <nc r="E207">
      <f>SUM(D207-C207)</f>
    </nc>
  </rcc>
  <rcc rId="2198" sId="1">
    <nc r="F207">
      <f>SUM(D207/C207*100)</f>
    </nc>
  </rcc>
  <rcc rId="2199" sId="1" numFmtId="4">
    <nc r="D207">
      <v>5657.7759999999998</v>
    </nc>
  </rcc>
  <rcc rId="2200" sId="1" numFmtId="4">
    <nc r="D213">
      <v>583.33500000000004</v>
    </nc>
  </rcc>
  <rfmt sheetId="1" sqref="D213">
    <dxf>
      <alignment horizontal="center" vertical="center" readingOrder="0"/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611.xml><?xml version="1.0" encoding="utf-8"?>
<revisions xmlns="http://schemas.openxmlformats.org/spreadsheetml/2006/main" xmlns:r="http://schemas.openxmlformats.org/officeDocument/2006/relationships">
  <rfmt sheetId="1" sqref="C87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6111.xml><?xml version="1.0" encoding="utf-8"?>
<revisions xmlns="http://schemas.openxmlformats.org/spreadsheetml/2006/main" xmlns:r="http://schemas.openxmlformats.org/officeDocument/2006/relationships">
  <rcv guid="{68CBFC64-03A4-4F74-B34E-EE1DB915A668}" action="delete"/>
  <rdn rId="0" localSheetId="1" customView="1" name="Z_68CBFC64_03A4_4F74_B34E_EE1DB915A668_.wvu.FilterData" hidden="1" oldHidden="1">
    <formula>общее!$A$6:$J$291</formula>
    <oldFormula>общее!$A$6:$J$291</oldFormula>
  </rdn>
  <rcv guid="{68CBFC64-03A4-4F74-B34E-EE1DB915A668}" action="add"/>
</revisions>
</file>

<file path=xl/revisions/revisionLog136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361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3611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37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общее!$A$1:$J$256</formula>
    <oldFormula>общее!$A$1:$J$256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общее!$198:$201</formula>
    <oldFormula>общее!$198:$201</oldFormula>
  </rdn>
  <rdn rId="0" localSheetId="1" customView="1" name="Z_CFD58EC5_F475_4F0C_8822_861C497EA100_.wvu.FilterData" hidden="1" oldHidden="1">
    <formula>общее!$A$6:$J$256</formula>
    <oldFormula>общее!$A$6:$J$256</oldFormula>
  </rdn>
  <rcv guid="{CFD58EC5-F475-4F0C-8822-861C497EA100}" action="add"/>
</revisions>
</file>

<file path=xl/revisions/revisionLog1371.xml><?xml version="1.0" encoding="utf-8"?>
<revisions xmlns="http://schemas.openxmlformats.org/spreadsheetml/2006/main" xmlns:r="http://schemas.openxmlformats.org/officeDocument/2006/relationships">
  <rfmt sheetId="1" sqref="B218:B219">
    <dxf>
      <fill>
        <patternFill patternType="solid">
          <bgColor rgb="FFFFFF00"/>
        </patternFill>
      </fill>
    </dxf>
  </rfmt>
  <rfmt sheetId="1" sqref="B221">
    <dxf>
      <fill>
        <patternFill patternType="solid">
          <bgColor rgb="FFFFFF00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общее!$A$1:$J$274</formula>
    <oldFormula>общее!$A$1:$J$274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общее!$214:$217</formula>
    <oldFormula>общее!$214:$217</oldFormula>
  </rdn>
  <rdn rId="0" localSheetId="1" customView="1" name="Z_CFD58EC5_F475_4F0C_8822_861C497EA100_.wvu.FilterData" hidden="1" oldHidden="1">
    <formula>общее!$A$6:$J$274</formula>
    <oldFormula>общее!$A$6:$J$274</oldFormula>
  </rdn>
  <rcv guid="{CFD58EC5-F475-4F0C-8822-861C497EA100}" action="add"/>
</revisions>
</file>

<file path=xl/revisions/revisionLog13711.xml><?xml version="1.0" encoding="utf-8"?>
<revisions xmlns="http://schemas.openxmlformats.org/spreadsheetml/2006/main" xmlns:r="http://schemas.openxmlformats.org/officeDocument/2006/relationships">
  <rcc rId="4554" sId="1" numFmtId="4">
    <oc r="D204">
      <v>2270.8342499999999</v>
    </oc>
    <nc r="D204">
      <v>285.14148</v>
    </nc>
  </rcc>
  <rcc rId="4555" sId="1" numFmtId="4">
    <oc r="D205">
      <v>853.21442999999999</v>
    </oc>
    <nc r="D205">
      <v>59.015720000000002</v>
    </nc>
  </rcc>
  <rfmt sheetId="1" sqref="D203:D205">
    <dxf>
      <fill>
        <patternFill patternType="none">
          <bgColor auto="1"/>
        </patternFill>
      </fill>
    </dxf>
  </rfmt>
  <rfmt sheetId="1" sqref="A203:B205">
    <dxf>
      <fill>
        <patternFill patternType="none">
          <bgColor auto="1"/>
        </patternFill>
      </fill>
    </dxf>
  </rfmt>
  <rcc rId="4556" sId="1" numFmtId="4">
    <oc r="C204">
      <v>2125.37212</v>
    </oc>
    <nc r="C204">
      <v>0</v>
    </nc>
  </rcc>
  <rcc rId="4557" sId="1" numFmtId="4">
    <oc r="C205">
      <v>435.72924999999998</v>
    </oc>
    <nc r="C205">
      <v>0</v>
    </nc>
  </rcc>
  <rfmt sheetId="1" sqref="A203:XFD205">
    <dxf>
      <fill>
        <patternFill patternType="none">
          <bgColor auto="1"/>
        </patternFill>
      </fill>
    </dxf>
  </rfmt>
  <rcc rId="4558" sId="1" numFmtId="4">
    <oc r="C207">
      <v>83975.883839999995</v>
    </oc>
    <nc r="C207">
      <v>20520.78397</v>
    </nc>
  </rcc>
  <rcc rId="4559" sId="1" numFmtId="4">
    <oc r="G207">
      <v>413.5634</v>
    </oc>
    <nc r="G207">
      <v>324.42644000000001</v>
    </nc>
  </rcc>
  <rcc rId="4560" sId="1" numFmtId="4">
    <oc r="D207">
      <v>111705.32983</v>
    </oc>
    <nc r="D207">
      <v>26443.65135</v>
    </nc>
  </rcc>
  <rcc rId="4561" sId="1" numFmtId="4">
    <oc r="H207">
      <v>4596.9478300000001</v>
    </oc>
    <nc r="H207">
      <v>546.82710999999995</v>
    </nc>
  </rcc>
  <rfmt sheetId="1" sqref="A207:XFD207">
    <dxf>
      <fill>
        <patternFill patternType="none">
          <bgColor auto="1"/>
        </patternFill>
      </fill>
    </dxf>
  </rfmt>
  <rfmt sheetId="1" sqref="A208:XFD208">
    <dxf>
      <fill>
        <patternFill patternType="none">
          <bgColor auto="1"/>
        </patternFill>
      </fill>
    </dxf>
  </rfmt>
  <rcc rId="4562" sId="1" numFmtId="4">
    <oc r="C208">
      <v>1888.5292300000001</v>
    </oc>
    <nc r="C208">
      <v>444.14156000000003</v>
    </nc>
  </rcc>
  <rcc rId="4563" sId="1" numFmtId="4">
    <oc r="D208">
      <v>2838.049</v>
    </oc>
    <nc r="D208">
      <v>0</v>
    </nc>
  </rcc>
  <rcc rId="4564" sId="1" numFmtId="4">
    <oc r="E208">
      <f>SUM(D208-C208)</f>
    </oc>
    <nc r="E208">
      <f>SUM(D208-C208)</f>
    </nc>
  </rcc>
  <rcc rId="4565" sId="1" numFmtId="4">
    <oc r="C209">
      <v>10179.98871</v>
    </oc>
    <nc r="C209">
      <v>2513.3548999999998</v>
    </nc>
  </rcc>
  <rcc rId="4566" sId="1" numFmtId="4">
    <oc r="G209">
      <v>70.618170000000006</v>
    </oc>
    <nc r="G209">
      <v>16.43</v>
    </nc>
  </rcc>
  <rcc rId="4567" sId="1" numFmtId="4">
    <oc r="D209">
      <v>13762.169379999999</v>
    </oc>
    <nc r="D209">
      <v>2573.25522</v>
    </nc>
  </rcc>
  <rcc rId="4568" sId="1" numFmtId="4">
    <oc r="H209">
      <v>332.68425999999999</v>
    </oc>
    <nc r="H209">
      <v>0</v>
    </nc>
  </rcc>
  <rfmt sheetId="1" sqref="A209:XFD209">
    <dxf>
      <fill>
        <patternFill patternType="none">
          <bgColor auto="1"/>
        </patternFill>
      </fill>
    </dxf>
  </rfmt>
  <rfmt sheetId="1" sqref="A206:XFD206">
    <dxf>
      <fill>
        <patternFill patternType="none">
          <bgColor auto="1"/>
        </patternFill>
      </fill>
    </dxf>
  </rfmt>
  <rcc rId="4569" sId="1" numFmtId="4">
    <oc r="D210">
      <f>D211+D212</f>
    </oc>
    <nc r="D210">
      <f>D211+D212</f>
    </nc>
  </rcc>
  <rfmt sheetId="1" sqref="G210" start="0" length="0">
    <dxf>
      <numFmt numFmtId="168" formatCode="#,##0.0"/>
    </dxf>
  </rfmt>
  <rcc rId="4570" sId="1" numFmtId="4">
    <oc r="C211">
      <v>16612.531230000001</v>
    </oc>
    <nc r="C211">
      <v>3494.7074200000002</v>
    </nc>
  </rcc>
  <rcc rId="4571" sId="1" numFmtId="4">
    <oc r="D211">
      <v>21936.294249999999</v>
    </oc>
    <nc r="D211">
      <v>5691.7703799999999</v>
    </nc>
  </rcc>
  <rcc rId="4572" sId="1" numFmtId="4">
    <oc r="G211">
      <v>345.69042000000002</v>
    </oc>
    <nc r="G211">
      <v>11.16</v>
    </nc>
  </rcc>
  <rcc rId="4573" sId="1" numFmtId="4">
    <oc r="H211">
      <f>1878.45261+15663.07069</f>
    </oc>
    <nc r="H211">
      <v>922.26990000000001</v>
    </nc>
  </rcc>
  <rfmt sheetId="1" sqref="A210:XFD211">
    <dxf>
      <fill>
        <patternFill patternType="none">
          <bgColor auto="1"/>
        </patternFill>
      </fill>
    </dxf>
  </rfmt>
  <rcc rId="4574" sId="1" numFmtId="4">
    <oc r="D212">
      <v>68.661600000000007</v>
    </oc>
    <nc r="D212">
      <v>0</v>
    </nc>
  </rcc>
  <rfmt sheetId="1" sqref="A212:XFD212">
    <dxf>
      <fill>
        <patternFill patternType="none">
          <bgColor auto="1"/>
        </patternFill>
      </fill>
    </dxf>
  </rfmt>
  <rcc rId="4575" sId="1" numFmtId="4">
    <oc r="C214">
      <v>4801.5053500000004</v>
    </oc>
    <nc r="C214">
      <v>1408.9224999999999</v>
    </nc>
  </rcc>
  <rcc rId="4576" sId="1" numFmtId="4">
    <oc r="D214">
      <v>7784.1559999999999</v>
    </oc>
    <nc r="D214">
      <v>1766.42994</v>
    </nc>
  </rcc>
  <rcc rId="4577" sId="1" numFmtId="4">
    <oc r="C215">
      <v>3342.41543</v>
    </oc>
    <nc r="C215">
      <v>964.02895000000001</v>
    </nc>
  </rcc>
  <rcc rId="4578" sId="1" numFmtId="4">
    <oc r="D215">
      <v>4702.0318799999995</v>
    </oc>
    <nc r="D215">
      <v>1190.07943</v>
    </nc>
  </rcc>
  <rcc rId="4579" sId="1" numFmtId="4">
    <oc r="G215">
      <v>181.07267999999999</v>
    </oc>
    <nc r="G215">
      <v>3.125</v>
    </nc>
  </rcc>
  <rfmt sheetId="1" sqref="A213:XFD215">
    <dxf>
      <fill>
        <patternFill patternType="none">
          <bgColor auto="1"/>
        </patternFill>
      </fill>
    </dxf>
  </rfmt>
  <rcc rId="4580" sId="1">
    <oc r="G210">
      <f>G211+G212</f>
    </oc>
    <nc r="G210">
      <f>G211</f>
    </nc>
  </rcc>
  <rfmt sheetId="1" sqref="G210">
    <dxf>
      <numFmt numFmtId="4" formatCode="#,##0.00"/>
    </dxf>
  </rfmt>
  <rfmt sheetId="1" sqref="G210">
    <dxf>
      <numFmt numFmtId="167" formatCode="#,##0.000"/>
    </dxf>
  </rfmt>
  <rcc rId="4581" sId="1" numFmtId="4">
    <oc r="H215">
      <v>143.61156</v>
    </oc>
    <nc r="H215"/>
  </rcc>
  <rfmt sheetId="1" sqref="A202:XFD202">
    <dxf>
      <fill>
        <patternFill patternType="none">
          <bgColor auto="1"/>
        </patternFill>
      </fill>
    </dxf>
  </rfmt>
  <rcv guid="{675C859F-867B-4E3E-8283-3B2C94BFA5E5}" action="delete"/>
  <rdn rId="0" localSheetId="1" customView="1" name="Z_675C859F_867B_4E3E_8283_3B2C94BFA5E5_.wvu.FilterData" hidden="1" oldHidden="1">
    <formula>общее!$A$6:$J$313</formula>
    <oldFormula>общее!$A$6:$J$313</oldFormula>
  </rdn>
  <rcv guid="{675C859F-867B-4E3E-8283-3B2C94BFA5E5}" action="add"/>
</revisions>
</file>

<file path=xl/revisions/revisionLog137111.xml><?xml version="1.0" encoding="utf-8"?>
<revisions xmlns="http://schemas.openxmlformats.org/spreadsheetml/2006/main" xmlns:r="http://schemas.openxmlformats.org/officeDocument/2006/relationships">
  <rcc rId="3865" sId="1" numFmtId="4">
    <oc r="G95">
      <v>1470</v>
    </oc>
    <nc r="G95">
      <f>SUM(G96:G97)</f>
    </nc>
  </rcc>
  <rcc rId="3866" sId="1" numFmtId="4">
    <oc r="H95">
      <v>4</v>
    </oc>
    <nc r="H95">
      <f>SUM(H96:H97)</f>
    </nc>
  </rcc>
  <rfmt sheetId="1" sqref="J95" start="0" length="0">
    <dxf>
      <font>
        <b val="0"/>
        <sz val="14"/>
        <name val="Times New Roman"/>
        <scheme val="none"/>
      </font>
    </dxf>
  </rfmt>
  <rfmt sheetId="1" sqref="J95" start="0" length="2147483647">
    <dxf>
      <font>
        <b/>
      </font>
    </dxf>
  </rfmt>
  <rcv guid="{CFD58EC5-F475-4F0C-8822-861C497EA100}" action="delete"/>
  <rdn rId="0" localSheetId="1" customView="1" name="Z_CFD58EC5_F475_4F0C_8822_861C497EA100_.wvu.PrintArea" hidden="1" oldHidden="1">
    <formula>общее!$A$1:$J$304</formula>
    <oldFormula>общее!$A$1:$J$304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общее!$232:$235,общее!$237:$242</formula>
    <oldFormula>общее!$232:$235,общее!$237:$242</oldFormula>
  </rdn>
  <rdn rId="0" localSheetId="1" customView="1" name="Z_CFD58EC5_F475_4F0C_8822_861C497EA100_.wvu.FilterData" hidden="1" oldHidden="1">
    <formula>общее!$A$6:$J$304</formula>
    <oldFormula>общее!$A$6:$J$304</oldFormula>
  </rdn>
  <rcv guid="{CFD58EC5-F475-4F0C-8822-861C497EA100}" action="add"/>
</revisions>
</file>

<file path=xl/revisions/revisionLog1371111.xml><?xml version="1.0" encoding="utf-8"?>
<revisions xmlns="http://schemas.openxmlformats.org/spreadsheetml/2006/main" xmlns:r="http://schemas.openxmlformats.org/officeDocument/2006/relationships">
  <rcc rId="3805" sId="1" odxf="1" dxf="1">
    <nc r="I214">
      <f>SUM(H214-G214)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H207:J213">
    <dxf>
      <fill>
        <patternFill patternType="none">
          <bgColor auto="1"/>
        </patternFill>
      </fill>
    </dxf>
  </rfmt>
  <rfmt sheetId="1" sqref="H214:I214">
    <dxf>
      <fill>
        <patternFill patternType="none">
          <bgColor auto="1"/>
        </patternFill>
      </fill>
    </dxf>
  </rfmt>
  <rcc rId="3806" sId="1" odxf="1" dxf="1">
    <nc r="I215">
      <f>SUM(H215-G215)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215:I215">
    <dxf>
      <fill>
        <patternFill patternType="none">
          <bgColor auto="1"/>
        </patternFill>
      </fill>
    </dxf>
  </rfmt>
  <rcc rId="3807" sId="1" odxf="1" dxf="1">
    <nc r="J215">
      <f>SUM(H215/G215*100)</f>
    </nc>
    <odxf>
      <numFmt numFmtId="165" formatCode="0.0"/>
      <fill>
        <patternFill patternType="solid">
          <bgColor rgb="FFFFFF00"/>
        </patternFill>
      </fill>
    </odxf>
    <ndxf>
      <numFmt numFmtId="168" formatCode="#,##0.0"/>
      <fill>
        <patternFill patternType="none">
          <bgColor indexed="65"/>
        </patternFill>
      </fill>
    </ndxf>
  </rcc>
  <rfmt sheetId="1" sqref="F216:J216">
    <dxf>
      <fill>
        <patternFill patternType="none">
          <bgColor auto="1"/>
        </patternFill>
      </fill>
    </dxf>
  </rfmt>
  <rcc rId="3808" sId="1" odxf="1" dxf="1">
    <nc r="I217">
      <f>SUM(H217-G217)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217:I217">
    <dxf>
      <fill>
        <patternFill patternType="none">
          <bgColor auto="1"/>
        </patternFill>
      </fill>
    </dxf>
  </rfmt>
  <rfmt sheetId="1" sqref="H218:J218">
    <dxf>
      <fill>
        <patternFill patternType="none">
          <bgColor auto="1"/>
        </patternFill>
      </fill>
    </dxf>
  </rfmt>
  <rfmt sheetId="1" sqref="H219:J219">
    <dxf>
      <fill>
        <patternFill patternType="none">
          <bgColor auto="1"/>
        </patternFill>
      </fill>
    </dxf>
  </rfmt>
  <rcc rId="3809" sId="1" odxf="1" dxf="1">
    <nc r="I220">
      <f>SUM(H220-G220)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H221:J221">
    <dxf>
      <fill>
        <patternFill patternType="none">
          <bgColor auto="1"/>
        </patternFill>
      </fill>
    </dxf>
  </rfmt>
  <rfmt sheetId="1" sqref="H222:J223">
    <dxf>
      <fill>
        <patternFill patternType="none">
          <bgColor auto="1"/>
        </patternFill>
      </fill>
    </dxf>
  </rfmt>
  <rcc rId="3810" sId="1">
    <nc r="I224">
      <f>SUM(H224-G224)</f>
    </nc>
  </rcc>
  <rfmt sheetId="1" sqref="H224:I224">
    <dxf>
      <fill>
        <patternFill patternType="none">
          <bgColor auto="1"/>
        </patternFill>
      </fill>
    </dxf>
  </rfmt>
  <rfmt sheetId="1" sqref="G225:J225">
    <dxf>
      <fill>
        <patternFill patternType="none">
          <bgColor auto="1"/>
        </patternFill>
      </fill>
    </dxf>
  </rfmt>
  <rcv guid="{3824CD03-2F75-4531-8348-997F8B6518CE}" action="delete"/>
  <rdn rId="0" localSheetId="1" customView="1" name="Z_3824CD03_2F75_4531_8348_997F8B6518CE_.wvu.FilterData" hidden="1" oldHidden="1">
    <formula>общее!$A$6:$J$304</formula>
    <oldFormula>общее!$A$6:$J$304</oldFormula>
  </rdn>
  <rcv guid="{3824CD03-2F75-4531-8348-997F8B6518CE}" action="add"/>
</revisions>
</file>

<file path=xl/revisions/revisionLog13711111.xml><?xml version="1.0" encoding="utf-8"?>
<revisions xmlns="http://schemas.openxmlformats.org/spreadsheetml/2006/main" xmlns:r="http://schemas.openxmlformats.org/officeDocument/2006/relationships">
  <rcc rId="3764" sId="1" odxf="1" dxf="1">
    <nc r="I260">
      <f>SUM(H260-G260)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3765" sId="1">
    <oc r="J256">
      <f>SUM(H256/G256*100)</f>
    </oc>
    <nc r="J256" t="inlineStr">
      <is>
        <t xml:space="preserve"> в 1,6 р.б.</t>
      </is>
    </nc>
  </rcc>
  <rfmt sheetId="1" sqref="I256:J257">
    <dxf>
      <fill>
        <patternFill>
          <bgColor theme="0"/>
        </patternFill>
      </fill>
    </dxf>
  </rfmt>
  <rfmt sheetId="1" sqref="I255:J255">
    <dxf>
      <fill>
        <patternFill>
          <bgColor theme="0"/>
        </patternFill>
      </fill>
    </dxf>
  </rfmt>
  <rcc rId="3766" sId="1">
    <nc r="J254" t="inlineStr">
      <is>
        <t>в 220 р.б.</t>
      </is>
    </nc>
  </rcc>
  <rfmt sheetId="1" sqref="I254:J254">
    <dxf>
      <fill>
        <patternFill>
          <bgColor theme="0"/>
        </patternFill>
      </fill>
    </dxf>
  </rfmt>
  <rfmt sheetId="1" sqref="I252:J253">
    <dxf>
      <fill>
        <patternFill>
          <bgColor theme="0"/>
        </patternFill>
      </fill>
    </dxf>
  </rfmt>
  <rcc rId="3767" sId="1">
    <oc r="I251">
      <f>SUM(H251-G251)</f>
    </oc>
    <nc r="I251">
      <f>SUM(H251-G251)</f>
    </nc>
  </rcc>
  <rfmt sheetId="1" sqref="I251">
    <dxf>
      <fill>
        <patternFill>
          <bgColor theme="0"/>
        </patternFill>
      </fill>
    </dxf>
  </rfmt>
  <rcc rId="3768" sId="1">
    <oc r="F251">
      <f>SUM(D251/C251*100)</f>
    </oc>
    <nc r="F251" t="inlineStr">
      <is>
        <t>в 4 р.б.</t>
      </is>
    </nc>
  </rcc>
  <rfmt sheetId="1" sqref="F251">
    <dxf>
      <fill>
        <patternFill>
          <bgColor theme="0"/>
        </patternFill>
      </fill>
    </dxf>
  </rfmt>
  <rcc rId="3769" sId="1">
    <oc r="J251" t="inlineStr">
      <is>
        <t>в 6,4 р.б.</t>
      </is>
    </oc>
    <nc r="J251" t="inlineStr">
      <is>
        <t>в 1,7 р.б.</t>
      </is>
    </nc>
  </rcc>
  <rfmt sheetId="1" sqref="J251">
    <dxf>
      <fill>
        <patternFill>
          <bgColor theme="0"/>
        </patternFill>
      </fill>
    </dxf>
  </rfmt>
  <rfmt sheetId="1" sqref="F251" start="0" length="2147483647">
    <dxf>
      <font>
        <b/>
      </font>
    </dxf>
  </rfmt>
  <rcc rId="3770" sId="1" odxf="1" dxf="1">
    <nc r="J260">
      <f>SUM(H260/G260*100)</f>
    </nc>
    <odxf>
      <numFmt numFmtId="165" formatCode="0.0"/>
      <fill>
        <patternFill patternType="solid">
          <bgColor rgb="FFFFFF00"/>
        </patternFill>
      </fill>
    </odxf>
    <ndxf>
      <numFmt numFmtId="168" formatCode="#,##0.0"/>
      <fill>
        <patternFill patternType="none">
          <bgColor indexed="65"/>
        </patternFill>
      </fill>
    </ndxf>
  </rcc>
  <rcv guid="{06B33669-D909-4CD8-806F-33C009B9DF0A}" action="delete"/>
  <rdn rId="0" localSheetId="1" customView="1" name="Z_06B33669_D909_4CD8_806F_33C009B9DF0A_.wvu.FilterData" hidden="1" oldHidden="1">
    <formula>общее!$A$6:$J$304</formula>
    <oldFormula>общее!$A$6:$J$304</oldFormula>
  </rdn>
  <rcv guid="{06B33669-D909-4CD8-806F-33C009B9DF0A}" action="add"/>
</revisions>
</file>

<file path=xl/revisions/revisionLog137111111.xml><?xml version="1.0" encoding="utf-8"?>
<revisions xmlns="http://schemas.openxmlformats.org/spreadsheetml/2006/main" xmlns:r="http://schemas.openxmlformats.org/officeDocument/2006/relationships">
  <rcc rId="2267" sId="1">
    <oc r="J220">
      <f>SUM(H220/G220*100)</f>
    </oc>
    <nc r="J220"/>
  </rcc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71111111.xml><?xml version="1.0" encoding="utf-8"?>
<revisions xmlns="http://schemas.openxmlformats.org/spreadsheetml/2006/main" xmlns:r="http://schemas.openxmlformats.org/officeDocument/2006/relationships">
  <rcc rId="1635" sId="1">
    <oc r="F23">
      <f>D23/C23*100</f>
    </oc>
    <nc r="F23" t="inlineStr">
      <is>
        <t>в 2.1 р.б.</t>
      </is>
    </nc>
  </rcc>
  <rcc rId="1636" sId="1">
    <oc r="F48">
      <f>D48/C48*100</f>
    </oc>
    <nc r="F48" t="inlineStr">
      <is>
        <t>в 2.3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3711112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371112.xml><?xml version="1.0" encoding="utf-8"?>
<revisions xmlns="http://schemas.openxmlformats.org/spreadsheetml/2006/main" xmlns:r="http://schemas.openxmlformats.org/officeDocument/2006/relationships">
  <rcc rId="2093" sId="1" numFmtId="4">
    <oc r="H88">
      <v>8625.5239999999994</v>
    </oc>
    <nc r="H88">
      <v>165923.921</v>
    </nc>
  </rcc>
  <rcc rId="2094" sId="1" numFmtId="4">
    <nc r="H89">
      <v>506.09199999999998</v>
    </nc>
  </rcc>
  <rcc rId="2095" sId="1" odxf="1" dxf="1" numFmtId="4">
    <oc r="D88">
      <v>74248.084000000003</v>
    </oc>
    <nc r="D88">
      <v>165923.921</v>
    </nc>
    <odxf/>
    <ndxf/>
  </rcc>
  <rcc rId="2096" sId="1" odxf="1" dxf="1" numFmtId="4">
    <oc r="D89">
      <v>112</v>
    </oc>
    <nc r="D89">
      <v>506.09199999999998</v>
    </nc>
    <odxf/>
    <ndxf/>
  </rcc>
  <rfmt sheetId="1" sqref="D87:D89">
    <dxf>
      <fill>
        <patternFill patternType="none">
          <bgColor auto="1"/>
        </patternFill>
      </fill>
    </dxf>
  </rfmt>
  <rfmt sheetId="1" sqref="G87:G91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7112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72.xml><?xml version="1.0" encoding="utf-8"?>
<revisions xmlns="http://schemas.openxmlformats.org/spreadsheetml/2006/main" xmlns:r="http://schemas.openxmlformats.org/officeDocument/2006/relationships">
  <rcc rId="3696" sId="1">
    <oc r="D244">
      <f>SUM(D245+D247)</f>
    </oc>
    <nc r="D244">
      <f>SUM(D245+D247)</f>
    </nc>
  </rcc>
  <rcc rId="3697" sId="1">
    <oc r="H244">
      <f>SUM(H245+H247)</f>
    </oc>
    <nc r="H244">
      <f>SUM(H245+H247)</f>
    </nc>
  </rcc>
  <rcc rId="3698" sId="1">
    <nc r="H245">
      <f>H246</f>
    </nc>
  </rcc>
  <rcv guid="{06B33669-D909-4CD8-806F-33C009B9DF0A}" action="delete"/>
  <rdn rId="0" localSheetId="1" customView="1" name="Z_06B33669_D909_4CD8_806F_33C009B9DF0A_.wvu.FilterData" hidden="1" oldHidden="1">
    <formula>общее!$A$6:$J$303</formula>
    <oldFormula>общее!$A$6:$J$303</oldFormula>
  </rdn>
  <rcv guid="{06B33669-D909-4CD8-806F-33C009B9DF0A}" action="add"/>
</revisions>
</file>

<file path=xl/revisions/revisionLog13721.xml><?xml version="1.0" encoding="utf-8"?>
<revisions xmlns="http://schemas.openxmlformats.org/spreadsheetml/2006/main" xmlns:r="http://schemas.openxmlformats.org/officeDocument/2006/relationships">
  <rcc rId="2376" sId="1">
    <oc r="J275">
      <f>SUM(H275/G275*100)</f>
    </oc>
    <nc r="J275" t="inlineStr">
      <is>
        <t>в 5,3 р.б.</t>
      </is>
    </nc>
  </rcc>
  <rcc rId="2377" sId="1">
    <oc r="J277">
      <f>SUM(H277/G277*100)</f>
    </oc>
    <nc r="J277" t="inlineStr">
      <is>
        <t>в 7,3 р.б.</t>
      </is>
    </nc>
  </rcc>
  <rcc rId="2378" sId="1">
    <oc r="J278">
      <f>SUM(H278/G278*100)</f>
    </oc>
    <nc r="J278" t="inlineStr">
      <is>
        <t>в 7,3 р.б.</t>
      </is>
    </nc>
  </rcc>
  <rcc rId="2379" sId="1">
    <oc r="J282">
      <f>SUM(H282/G282*100)</f>
    </oc>
    <nc r="J282" t="inlineStr">
      <is>
        <t>в 3,0 р.б.</t>
      </is>
    </nc>
  </rcc>
  <rcc rId="2380" sId="1">
    <oc r="J284">
      <f>SUM(H284/G284*100)</f>
    </oc>
    <nc r="J284" t="inlineStr">
      <is>
        <t>в 7,3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73.xml><?xml version="1.0" encoding="utf-8"?>
<revisions xmlns="http://schemas.openxmlformats.org/spreadsheetml/2006/main" xmlns:r="http://schemas.openxmlformats.org/officeDocument/2006/relationships">
  <rfmt sheetId="1" sqref="C210:J210">
    <dxf>
      <alignment horizontal="center" readingOrder="0"/>
    </dxf>
  </rfmt>
  <rfmt sheetId="1" sqref="F212">
    <dxf>
      <alignment horizontal="center" readingOrder="0"/>
    </dxf>
  </rfmt>
  <rcc rId="5539" sId="1">
    <oc r="F210">
      <f>SUM(D210/C210*100)</f>
    </oc>
    <nc r="F210">
      <f>SUM(D210/C210*100)</f>
    </nc>
  </rcc>
  <rfmt sheetId="1" sqref="F210" start="0" length="2147483647">
    <dxf>
      <font>
        <b/>
      </font>
    </dxf>
  </rfmt>
  <rcc rId="5540" sId="1" odxf="1" dxf="1">
    <oc r="J210" t="inlineStr">
      <is>
        <t>в 6,3 р.б.</t>
      </is>
    </oc>
    <nc r="J210">
      <f>SUM(H210/G210*100)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  <alignment horizontal="center" readingOrder="0"/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right" readingOrder="0"/>
    </ndxf>
  </rcc>
  <rcc rId="5541" sId="1" odxf="1" dxf="1">
    <oc r="J213" t="inlineStr">
      <is>
        <t>в 57038,3 р.б.</t>
      </is>
    </oc>
    <nc r="J213">
      <f>SUM(H213/G213*100)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5542" sId="1" odxf="1" dxf="1">
    <oc r="J214" t="inlineStr">
      <is>
        <t>в 408 р.б.</t>
      </is>
    </oc>
    <nc r="J214">
      <f>SUM(H214/G214*100)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J210:J215" start="0" length="2147483647">
    <dxf>
      <font>
        <b/>
      </font>
    </dxf>
  </rfmt>
  <rfmt sheetId="1" sqref="J214" start="0" length="2147483647">
    <dxf>
      <font>
        <b val="0"/>
      </font>
    </dxf>
  </rfmt>
  <rfmt sheetId="1" sqref="J213">
    <dxf>
      <fill>
        <patternFill patternType="solid">
          <bgColor rgb="FFFFFF00"/>
        </patternFill>
      </fill>
    </dxf>
  </rfmt>
  <rfmt sheetId="1" sqref="J214">
    <dxf>
      <fill>
        <patternFill patternType="solid">
          <bgColor rgb="FFFFFF00"/>
        </patternFill>
      </fill>
    </dxf>
  </rfmt>
  <rfmt sheetId="1" sqref="J210">
    <dxf>
      <fill>
        <patternFill patternType="solid">
          <bgColor rgb="FFFFFF00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общее!$A$1:$J$280</formula>
    <oldFormula>общее!$A$1:$J$280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общее!$216:$219,общее!$221:$226</formula>
    <oldFormula>общее!$216:$219,общее!$221:$226</oldFormula>
  </rdn>
  <rdn rId="0" localSheetId="1" customView="1" name="Z_CFD58EC5_F475_4F0C_8822_861C497EA100_.wvu.FilterData" hidden="1" oldHidden="1">
    <formula>общее!$A$6:$J$280</formula>
    <oldFormula>общее!$A$6:$J$280</oldFormula>
  </rdn>
  <rcv guid="{CFD58EC5-F475-4F0C-8822-861C497EA100}" action="add"/>
</revisions>
</file>

<file path=xl/revisions/revisionLog13731.xml><?xml version="1.0" encoding="utf-8"?>
<revisions xmlns="http://schemas.openxmlformats.org/spreadsheetml/2006/main" xmlns:r="http://schemas.openxmlformats.org/officeDocument/2006/relationships">
  <rfmt sheetId="1" sqref="C226">
    <dxf>
      <fill>
        <patternFill patternType="none">
          <bgColor auto="1"/>
        </patternFill>
      </fill>
    </dxf>
  </rfmt>
  <rfmt sheetId="1" sqref="G226">
    <dxf>
      <fill>
        <patternFill patternType="none">
          <bgColor auto="1"/>
        </patternFill>
      </fill>
    </dxf>
  </rfmt>
  <rcc rId="4659" sId="1" numFmtId="4">
    <oc r="C227">
      <v>237401.46299999999</v>
    </oc>
    <nc r="C227"/>
  </rcc>
  <rfmt sheetId="1" sqref="A227:XFD227">
    <dxf>
      <fill>
        <patternFill patternType="none">
          <bgColor auto="1"/>
        </patternFill>
      </fill>
    </dxf>
  </rfmt>
  <rfmt sheetId="1" sqref="A228:XFD228">
    <dxf>
      <fill>
        <patternFill patternType="none">
          <bgColor auto="1"/>
        </patternFill>
      </fill>
    </dxf>
  </rfmt>
  <rcc rId="4660" sId="1" numFmtId="4">
    <oc r="C232">
      <v>576.20745999999997</v>
    </oc>
    <nc r="C232"/>
  </rcc>
  <rfmt sheetId="1" sqref="A230:XFD231">
    <dxf>
      <fill>
        <patternFill patternType="none">
          <bgColor auto="1"/>
        </patternFill>
      </fill>
    </dxf>
  </rfmt>
  <rfmt sheetId="1" sqref="C232">
    <dxf>
      <fill>
        <patternFill patternType="none">
          <bgColor auto="1"/>
        </patternFill>
      </fill>
    </dxf>
  </rfmt>
  <rfmt sheetId="1" sqref="C233">
    <dxf>
      <fill>
        <patternFill patternType="none">
          <bgColor auto="1"/>
        </patternFill>
      </fill>
    </dxf>
  </rfmt>
  <rfmt sheetId="1" sqref="G233">
    <dxf>
      <fill>
        <patternFill patternType="none">
          <bgColor auto="1"/>
        </patternFill>
      </fill>
    </dxf>
  </rfmt>
  <rcc rId="4661" sId="1" numFmtId="4">
    <oc r="G234">
      <f>889.71501</f>
    </oc>
    <nc r="G234">
      <v>223.14856</v>
    </nc>
  </rcc>
  <rfmt sheetId="1" sqref="G234">
    <dxf>
      <fill>
        <patternFill patternType="none">
          <bgColor auto="1"/>
        </patternFill>
      </fill>
    </dxf>
  </rfmt>
  <rfmt sheetId="1" sqref="C217">
    <dxf>
      <fill>
        <patternFill patternType="none">
          <bgColor auto="1"/>
        </patternFill>
      </fill>
    </dxf>
  </rfmt>
  <rfmt sheetId="1" sqref="C216">
    <dxf>
      <fill>
        <patternFill patternType="none">
          <bgColor auto="1"/>
        </patternFill>
      </fill>
    </dxf>
  </rfmt>
  <rfmt sheetId="1" sqref="G216">
    <dxf>
      <fill>
        <patternFill patternType="none">
          <bgColor auto="1"/>
        </patternFill>
      </fill>
    </dxf>
  </rfmt>
  <rfmt sheetId="1" sqref="G217">
    <dxf>
      <fill>
        <patternFill patternType="none">
          <bgColor auto="1"/>
        </patternFill>
      </fill>
    </dxf>
  </rfmt>
  <rfmt sheetId="1" sqref="G232">
    <dxf>
      <fill>
        <patternFill patternType="none">
          <bgColor auto="1"/>
        </patternFill>
      </fill>
    </dxf>
  </rfmt>
</revisions>
</file>

<file path=xl/revisions/revisionLog138.xml><?xml version="1.0" encoding="utf-8"?>
<revisions xmlns="http://schemas.openxmlformats.org/spreadsheetml/2006/main" xmlns:r="http://schemas.openxmlformats.org/officeDocument/2006/relationships">
  <rcc rId="6045" sId="1" numFmtId="4">
    <nc r="D119">
      <v>0</v>
    </nc>
  </rcc>
  <rcv guid="{D0621073-25BE-47D7-AC33-51146458D41C}" action="delete"/>
  <rdn rId="0" localSheetId="1" customView="1" name="Z_D0621073_25BE_47D7_AC33_51146458D41C_.wvu.FilterData" hidden="1" oldHidden="1">
    <formula>общее!$A$6:$J$256</formula>
    <oldFormula>общее!$A$6:$J$256</oldFormula>
  </rdn>
  <rcv guid="{D0621073-25BE-47D7-AC33-51146458D41C}" action="add"/>
</revisions>
</file>

<file path=xl/revisions/revisionLog1381.xml><?xml version="1.0" encoding="utf-8"?>
<revisions xmlns="http://schemas.openxmlformats.org/spreadsheetml/2006/main" xmlns:r="http://schemas.openxmlformats.org/officeDocument/2006/relationships">
  <rfmt sheetId="1" sqref="B218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qref="B218" start="0" length="0">
    <dxf>
      <font>
        <i/>
        <sz val="12"/>
        <color rgb="FF333333"/>
        <name val="Times New Roman"/>
        <scheme val="none"/>
      </font>
    </dxf>
  </rfmt>
  <rfmt sheetId="1" xfDxf="1" sqref="B218" start="0" length="0">
    <dxf>
      <font>
        <i/>
        <sz val="12"/>
        <color rgb="FF333333"/>
        <name val="Times New Roman"/>
        <scheme val="none"/>
      </font>
    </dxf>
  </rfmt>
  <rfmt sheetId="1" sqref="B219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qref="B219" start="0" length="0">
    <dxf>
      <font>
        <i/>
        <sz val="12"/>
        <color rgb="FF333333"/>
        <name val="Times New Roman"/>
        <scheme val="none"/>
      </font>
    </dxf>
  </rfmt>
  <rfmt sheetId="1" xfDxf="1" sqref="B219" start="0" length="0">
    <dxf>
      <font>
        <i/>
        <sz val="12"/>
        <color rgb="FF333333"/>
        <name val="Times New Roman"/>
        <scheme val="none"/>
      </font>
    </dxf>
  </rfmt>
  <rfmt sheetId="1" sqref="B221" start="0" length="0">
    <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B221" start="0" length="0">
    <dxf>
      <font>
        <sz val="12"/>
        <color rgb="FF333333"/>
        <name val="Times New Roman"/>
        <scheme val="none"/>
      </font>
    </dxf>
  </rfmt>
  <rfmt sheetId="1" xfDxf="1" sqref="B221" start="0" length="0">
    <dxf>
      <font>
        <sz val="12"/>
        <color rgb="FF333333"/>
        <name val="Times New Roman"/>
        <scheme val="none"/>
      </font>
    </dxf>
  </rfmt>
  <rfmt sheetId="1" sqref="B213:B221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fmt sheetId="1" sqref="B213:B221" start="0" length="2147483647">
    <dxf>
      <font/>
    </dxf>
  </rfmt>
  <rfmt sheetId="1" sqref="B213:B221" start="0" length="2147483647">
    <dxf>
      <font>
        <sz val="14"/>
      </font>
    </dxf>
  </rfmt>
  <rfmt sheetId="1" sqref="B213:B221" start="0" length="2147483647">
    <dxf>
      <font>
        <i/>
      </font>
    </dxf>
  </rfmt>
  <rfmt sheetId="1" sqref="B213:B221" start="0" length="2147483647">
    <dxf>
      <font>
        <i val="0"/>
      </font>
    </dxf>
  </rfmt>
  <rcc rId="5769" sId="1">
    <nc r="B218" t="inlineStr">
      <is>
        <t>Будівництво  освітніх установ та закладів</t>
      </is>
    </nc>
  </rcc>
  <rcc rId="5770" sId="1">
    <nc r="B219" t="inlineStr">
      <is>
        <t>Будівництво медичних установ та закладів</t>
      </is>
    </nc>
  </rcc>
  <rcc rId="5771" sId="1">
    <nc r="B221" t="inlineStr">
      <is>
        <t>Будівництво  інших об'єктів комунальної власності</t>
      </is>
    </nc>
  </rcc>
  <rfmt sheetId="1" sqref="B219:B222">
    <dxf>
      <alignment horizontal="center" vertical="center" readingOrder="0"/>
    </dxf>
  </rfmt>
  <rfmt sheetId="1" sqref="B219:B222">
    <dxf>
      <alignment horizontal="left" readingOrder="0"/>
    </dxf>
  </rfmt>
  <rfmt sheetId="1" sqref="B220:B222">
    <dxf>
      <alignment vertical="top" readingOrder="0"/>
    </dxf>
  </rfmt>
  <rfmt sheetId="1" sqref="B220:B222">
    <dxf>
      <alignment vertical="center" readingOrder="0"/>
    </dxf>
  </rfmt>
  <rcv guid="{CFD58EC5-F475-4F0C-8822-861C497EA100}" action="delete"/>
  <rdn rId="0" localSheetId="1" customView="1" name="Z_CFD58EC5_F475_4F0C_8822_861C497EA100_.wvu.PrintArea" hidden="1" oldHidden="1">
    <formula>общее!$A$1:$J$274</formula>
    <oldFormula>общее!$A$1:$J$274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общее!$214:$217</formula>
    <oldFormula>общее!$214:$217</oldFormula>
  </rdn>
  <rdn rId="0" localSheetId="1" customView="1" name="Z_CFD58EC5_F475_4F0C_8822_861C497EA100_.wvu.FilterData" hidden="1" oldHidden="1">
    <formula>общее!$A$6:$J$274</formula>
    <oldFormula>общее!$A$6:$J$274</oldFormula>
  </rdn>
  <rcv guid="{CFD58EC5-F475-4F0C-8822-861C497EA100}" action="add"/>
</revisions>
</file>

<file path=xl/revisions/revisionLog13811.xml><?xml version="1.0" encoding="utf-8"?>
<revisions xmlns="http://schemas.openxmlformats.org/spreadsheetml/2006/main" xmlns:r="http://schemas.openxmlformats.org/officeDocument/2006/relationships">
  <rcv guid="{1BDFBE17-25BB-4BB9-B67F-4757B39B2D64}" action="delete"/>
  <rdn rId="0" localSheetId="1" customView="1" name="Z_1BDFBE17_25BB_4BB9_B67F_4757B39B2D64_.wvu.FilterData" hidden="1" oldHidden="1">
    <formula>общее!$A$6:$J$313</formula>
    <oldFormula>общее!$A$6:$J$313</oldFormula>
  </rdn>
  <rcv guid="{1BDFBE17-25BB-4BB9-B67F-4757B39B2D64}" action="add"/>
</revisions>
</file>

<file path=xl/revisions/revisionLog138111.xml><?xml version="1.0" encoding="utf-8"?>
<revisions xmlns="http://schemas.openxmlformats.org/spreadsheetml/2006/main" xmlns:r="http://schemas.openxmlformats.org/officeDocument/2006/relationships">
  <rfmt sheetId="1" sqref="F218">
    <dxf>
      <fill>
        <patternFill patternType="none">
          <bgColor auto="1"/>
        </patternFill>
      </fill>
    </dxf>
  </rfmt>
  <rcv guid="{3824CD03-2F75-4531-8348-997F8B6518CE}" action="delete"/>
  <rdn rId="0" localSheetId="1" customView="1" name="Z_3824CD03_2F75_4531_8348_997F8B6518CE_.wvu.FilterData" hidden="1" oldHidden="1">
    <formula>общее!$A$6:$J$304</formula>
    <oldFormula>общее!$A$6:$J$304</oldFormula>
  </rdn>
  <rcv guid="{3824CD03-2F75-4531-8348-997F8B6518CE}" action="add"/>
</revisions>
</file>

<file path=xl/revisions/revisionLog1381111.xml><?xml version="1.0" encoding="utf-8"?>
<revisions xmlns="http://schemas.openxmlformats.org/spreadsheetml/2006/main" xmlns:r="http://schemas.openxmlformats.org/officeDocument/2006/relationships">
  <rfmt sheetId="1" sqref="E251:J251">
    <dxf>
      <fill>
        <patternFill>
          <bgColor theme="0"/>
        </patternFill>
      </fill>
    </dxf>
  </rfmt>
  <rfmt sheetId="1" sqref="C251">
    <dxf>
      <fill>
        <patternFill>
          <bgColor theme="0"/>
        </patternFill>
      </fill>
    </dxf>
  </rfmt>
  <rfmt sheetId="1" sqref="D251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общее!$A$6:$J$291</formula>
    <oldFormula>общее!$A$6:$J$291</oldFormula>
  </rdn>
  <rcv guid="{84AB9039-6109-4932-AA14-522BD4A30F0B}" action="add"/>
</revisions>
</file>

<file path=xl/revisions/revisionLog13812.xml><?xml version="1.0" encoding="utf-8"?>
<revisions xmlns="http://schemas.openxmlformats.org/spreadsheetml/2006/main" xmlns:r="http://schemas.openxmlformats.org/officeDocument/2006/relationships">
  <rcc rId="3724" sId="1" numFmtId="4">
    <oc r="D209">
      <v>27995.319</v>
    </oc>
    <nc r="D209">
      <f>23060.11008+974.87351+3960.33486</f>
    </nc>
  </rcc>
  <rcc rId="3725" sId="1">
    <oc r="D212">
      <v>45709.536</v>
    </oc>
    <nc r="D212">
      <f>14925.114+5279+15620.547+9884.87536</f>
    </nc>
  </rcc>
  <rcv guid="{3824CD03-2F75-4531-8348-997F8B6518CE}" action="delete"/>
  <rdn rId="0" localSheetId="1" customView="1" name="Z_3824CD03_2F75_4531_8348_997F8B6518CE_.wvu.FilterData" hidden="1" oldHidden="1">
    <formula>общее!$A$6:$J$303</formula>
    <oldFormula>общее!$A$6:$J$303</oldFormula>
  </rdn>
  <rcv guid="{3824CD03-2F75-4531-8348-997F8B6518CE}" action="add"/>
</revisions>
</file>

<file path=xl/revisions/revisionLog138121.xml><?xml version="1.0" encoding="utf-8"?>
<revisions xmlns="http://schemas.openxmlformats.org/spreadsheetml/2006/main" xmlns:r="http://schemas.openxmlformats.org/officeDocument/2006/relationships">
  <rcc rId="2661" sId="1" numFmtId="4">
    <oc r="C61">
      <v>2526.1120000000001</v>
    </oc>
    <nc r="C61">
      <v>3147.4569999999999</v>
    </nc>
  </rcc>
  <rcc rId="2662" sId="1" numFmtId="4">
    <oc r="D61">
      <v>1221.133</v>
    </oc>
    <nc r="D61">
      <v>2636.2020000000002</v>
    </nc>
  </rcc>
  <rfmt sheetId="1" sqref="A61:XFD61">
    <dxf>
      <fill>
        <patternFill patternType="none">
          <bgColor auto="1"/>
        </patternFill>
      </fill>
    </dxf>
  </rfmt>
  <rcc rId="2663" sId="1" numFmtId="4">
    <oc r="D57">
      <v>135.358</v>
    </oc>
    <nc r="D57">
      <v>135.35900000000001</v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813.xml><?xml version="1.0" encoding="utf-8"?>
<revisions xmlns="http://schemas.openxmlformats.org/spreadsheetml/2006/main" xmlns:r="http://schemas.openxmlformats.org/officeDocument/2006/relationships">
  <rcv guid="{1BDFBE17-25BB-4BB9-B67F-4757B39B2D64}" action="delete"/>
  <rdn rId="0" localSheetId="1" customView="1" name="Z_1BDFBE17_25BB_4BB9_B67F_4757B39B2D64_.wvu.FilterData" hidden="1" oldHidden="1">
    <formula>общее!$A$6:$J$313</formula>
    <oldFormula>общее!$A$6:$J$313</oldFormula>
  </rdn>
  <rcv guid="{1BDFBE17-25BB-4BB9-B67F-4757B39B2D64}" action="add"/>
</revisions>
</file>

<file path=xl/revisions/revisionLog1382.xml><?xml version="1.0" encoding="utf-8"?>
<revisions xmlns="http://schemas.openxmlformats.org/spreadsheetml/2006/main" xmlns:r="http://schemas.openxmlformats.org/officeDocument/2006/relationships">
  <rcc rId="3707" sId="1" numFmtId="4">
    <oc r="D248">
      <f>35561.664+9304.121+2000+147.208+14834.57</f>
    </oc>
    <nc r="D248">
      <v>414645.67099999997</v>
    </nc>
  </rcc>
  <rfmt sheetId="1" sqref="D247:D248">
    <dxf>
      <fill>
        <patternFill>
          <bgColor theme="0"/>
        </patternFill>
      </fill>
    </dxf>
  </rfmt>
  <rfmt sheetId="1" sqref="D245">
    <dxf>
      <fill>
        <patternFill>
          <bgColor theme="0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общее!$A$6:$J$303</formula>
    <oldFormula>общее!$A$6:$J$303</oldFormula>
  </rdn>
  <rcv guid="{06B33669-D909-4CD8-806F-33C009B9DF0A}" action="add"/>
</revisions>
</file>

<file path=xl/revisions/revisionLog13821.xml><?xml version="1.0" encoding="utf-8"?>
<revisions xmlns="http://schemas.openxmlformats.org/spreadsheetml/2006/main" xmlns:r="http://schemas.openxmlformats.org/officeDocument/2006/relationships">
  <rfmt sheetId="1" sqref="A73:XFD73">
    <dxf>
      <fill>
        <patternFill patternType="none">
          <bgColor auto="1"/>
        </patternFill>
      </fill>
    </dxf>
  </rfmt>
  <rcc rId="2871" sId="1">
    <oc r="G65">
      <f>G66+G71</f>
    </oc>
    <nc r="G65">
      <f>G66+G71+G72</f>
    </nc>
  </rcc>
  <rcc rId="2872" sId="1">
    <oc r="H65">
      <f>H66+H71</f>
    </oc>
    <nc r="H65">
      <f>H66+H71+H72</f>
    </nc>
  </rcc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383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общее!$A$1:$J$274</formula>
    <oldFormula>общее!$A$1:$J$274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общее!$214:$217</formula>
    <oldFormula>общее!$214:$217</oldFormula>
  </rdn>
  <rdn rId="0" localSheetId="1" customView="1" name="Z_CFD58EC5_F475_4F0C_8822_861C497EA100_.wvu.FilterData" hidden="1" oldHidden="1">
    <formula>общее!$A$6:$J$274</formula>
    <oldFormula>общее!$A$6:$J$274</oldFormula>
  </rdn>
  <rcv guid="{CFD58EC5-F475-4F0C-8822-861C497EA100}" action="add"/>
</revisions>
</file>

<file path=xl/revisions/revisionLog13831.xml><?xml version="1.0" encoding="utf-8"?>
<revisions xmlns="http://schemas.openxmlformats.org/spreadsheetml/2006/main" xmlns:r="http://schemas.openxmlformats.org/officeDocument/2006/relationships">
  <rfmt sheetId="1" sqref="A1:XFD5">
    <dxf>
      <fill>
        <patternFill patternType="none">
          <bgColor auto="1"/>
        </patternFill>
      </fill>
    </dxf>
  </rfmt>
  <rfmt sheetId="1" sqref="A6:XFD6">
    <dxf>
      <fill>
        <patternFill patternType="none">
          <bgColor auto="1"/>
        </patternFill>
      </fill>
    </dxf>
  </rfmt>
  <rfmt sheetId="1" sqref="K7:AA23">
    <dxf>
      <fill>
        <patternFill patternType="none">
          <bgColor auto="1"/>
        </patternFill>
      </fill>
    </dxf>
  </rfmt>
  <rfmt sheetId="1" sqref="K42:K94" start="0" length="0">
    <dxf>
      <border>
        <left/>
      </border>
    </dxf>
  </rfmt>
  <rfmt sheetId="1" sqref="K42:BA94">
    <dxf>
      <fill>
        <patternFill patternType="none">
          <bgColor auto="1"/>
        </patternFill>
      </fill>
    </dxf>
  </rfmt>
  <rm rId="5304" sheetId="1" source="AJ7" destination="AQ9" sourceSheetId="1">
    <rfmt sheetId="1" sqref="AQ9" start="0" length="0">
      <dxf>
        <font>
          <sz val="14"/>
          <color auto="1"/>
          <name val="Arial Cyr"/>
          <scheme val="none"/>
        </font>
        <fill>
          <patternFill patternType="solid">
            <bgColor rgb="FFFFFF00"/>
          </patternFill>
        </fill>
      </dxf>
    </rfmt>
  </rm>
  <rfmt sheetId="1" sqref="J4:J87" start="0" length="0">
    <dxf>
      <border>
        <right style="thin">
          <color indexed="64"/>
        </right>
      </border>
    </dxf>
  </rfmt>
  <rcv guid="{1BDFBE17-25BB-4BB9-B67F-4757B39B2D64}" action="delete"/>
  <rdn rId="0" localSheetId="1" customView="1" name="Z_1BDFBE17_25BB_4BB9_B67F_4757B39B2D64_.wvu.Rows" hidden="1" oldHidden="1">
    <formula>общее!$89:$93</formula>
    <oldFormula>общее!$89:$93</oldFormula>
  </rdn>
  <rdn rId="0" localSheetId="1" customView="1" name="Z_1BDFBE17_25BB_4BB9_B67F_4757B39B2D64_.wvu.FilterData" hidden="1" oldHidden="1">
    <formula>общее!$A$6:$J$305</formula>
    <oldFormula>общее!$A$6:$J$305</oldFormula>
  </rdn>
  <rcv guid="{1BDFBE17-25BB-4BB9-B67F-4757B39B2D64}" action="add"/>
</revisions>
</file>

<file path=xl/revisions/revisionLog139.xml><?xml version="1.0" encoding="utf-8"?>
<revisions xmlns="http://schemas.openxmlformats.org/spreadsheetml/2006/main" xmlns:r="http://schemas.openxmlformats.org/officeDocument/2006/relationships">
  <rfmt sheetId="1" sqref="B51" start="0" length="0">
    <dxf>
      <font>
        <sz val="10"/>
        <color auto="1"/>
        <name val="Arial Cyr"/>
        <scheme val="none"/>
      </font>
      <alignment vertical="bottom" wrapText="0" readingOrder="0"/>
      <border outline="0">
        <left/>
        <right/>
        <top/>
        <bottom/>
      </border>
    </dxf>
  </rfmt>
  <rfmt sheetId="1" sqref="B51" start="0" length="0">
    <dxf>
      <font>
        <sz val="12"/>
        <color rgb="FF333333"/>
        <name val="Times New Roman"/>
        <scheme val="none"/>
      </font>
    </dxf>
  </rfmt>
  <rfmt sheetId="1" xfDxf="1" sqref="B51" start="0" length="0">
    <dxf>
      <font>
        <sz val="12"/>
        <color rgb="FF333333"/>
        <name val="Times New Roman"/>
        <scheme val="none"/>
      </font>
    </dxf>
  </rfmt>
  <rcc rId="2957" sId="1" odxf="1" dxf="1">
    <oc r="B51" t="inlineStr">
      <is>
        <t>Адміністративні штрафи та штрафні санкції за порушення законодавства у сфері виробництва та обігу алкогольних напоїв та тютюнових виробів </t>
      </is>
    </oc>
    <nc r="B51" t="inlineStr">
      <is>
        <r>
          <t>Штрафні санкції, що застосовуються відповідно до </t>
        </r>
        <r>
          <rPr>
            <u/>
            <sz val="12"/>
            <color rgb="FF000099"/>
            <rFont val="Times New Roman"/>
            <family val="1"/>
            <charset val="204"/>
          </rPr>
          <t>Закону України</t>
        </r>
        <r>
          <rPr>
            <sz val="12"/>
            <color rgb="FF333333"/>
            <rFont val="Times New Roman"/>
            <family val="1"/>
            <charset val="204"/>
          </rPr>
          <t> "Про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пального"</t>
        </r>
      </is>
    </nc>
    <ndxf>
      <font>
        <sz val="14"/>
        <color rgb="FF333333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39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911.xml><?xml version="1.0" encoding="utf-8"?>
<revisions xmlns="http://schemas.openxmlformats.org/spreadsheetml/2006/main" xmlns:r="http://schemas.openxmlformats.org/officeDocument/2006/relationships">
  <rcc rId="2703" sId="1" numFmtId="4">
    <oc r="D68">
      <v>50</v>
    </oc>
    <nc r="D68">
      <v>74.831000000000003</v>
    </nc>
  </rcc>
  <rfmt sheetId="1" sqref="A68:XFD6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9111.xml><?xml version="1.0" encoding="utf-8"?>
<revisions xmlns="http://schemas.openxmlformats.org/spreadsheetml/2006/main" xmlns:r="http://schemas.openxmlformats.org/officeDocument/2006/relationships">
  <rcc rId="2205" sId="1">
    <oc r="D200">
      <f>5349.598+974.874+1777.02</f>
    </oc>
    <nc r="D200">
      <f>5349.598+974.874+1777.021</f>
    </nc>
  </rcc>
  <rfmt sheetId="1" sqref="D198:D215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91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5798" sId="1" numFmtId="4">
    <oc r="H232">
      <v>24418.235000000001</v>
    </oc>
    <nc r="H232"/>
  </rcc>
  <rcc rId="5799" sId="1" numFmtId="4">
    <oc r="H234">
      <v>802147.03700000001</v>
    </oc>
    <nc r="H234"/>
  </rcc>
  <rcc rId="5800" sId="1">
    <oc r="H236">
      <f>H237+H238</f>
    </oc>
    <nc r="H236"/>
  </rcc>
  <rcc rId="5801" sId="1" numFmtId="4">
    <oc r="H237">
      <v>18.106000000000002</v>
    </oc>
    <nc r="H237"/>
  </rcc>
  <rcc rId="5802" sId="1" numFmtId="4">
    <oc r="H238">
      <v>16184.550999999999</v>
    </oc>
    <nc r="H238"/>
  </rcc>
  <rfmt sheetId="1" sqref="G229:J238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общее!$A$1:$J$274</formula>
    <oldFormula>общее!$A$1:$J$274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общее!$214:$217</formula>
    <oldFormula>общее!$214:$217</oldFormula>
  </rdn>
  <rdn rId="0" localSheetId="1" customView="1" name="Z_CFD58EC5_F475_4F0C_8822_861C497EA100_.wvu.FilterData" hidden="1" oldHidden="1">
    <formula>общее!$A$6:$J$274</formula>
    <oldFormula>общее!$A$6:$J$274</oldFormula>
  </rdn>
  <rcv guid="{CFD58EC5-F475-4F0C-8822-861C497EA100}" action="add"/>
</revisions>
</file>

<file path=xl/revisions/revisionLog140.xml><?xml version="1.0" encoding="utf-8"?>
<revisions xmlns="http://schemas.openxmlformats.org/spreadsheetml/2006/main" xmlns:r="http://schemas.openxmlformats.org/officeDocument/2006/relationships">
  <rfmt sheetId="1" sqref="A45:XFD45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общее!$A$2:$J$284</formula>
    <oldFormula>общее!$A$2:$J$284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общее!$A$6:$J$297</formula>
    <oldFormula>общее!$A$6:$J$297</oldFormula>
  </rdn>
  <rcv guid="{95A7493F-2B11-406A-BB91-458FD9DC3BAE}" action="add"/>
</revisions>
</file>

<file path=xl/revisions/revisionLog1401.xml><?xml version="1.0" encoding="utf-8"?>
<revisions xmlns="http://schemas.openxmlformats.org/spreadsheetml/2006/main" xmlns:r="http://schemas.openxmlformats.org/officeDocument/2006/relationships">
  <rfmt sheetId="1" sqref="A216:J218">
    <dxf>
      <fill>
        <patternFill patternType="none">
          <bgColor auto="1"/>
        </patternFill>
      </fill>
    </dxf>
  </rfmt>
  <rcc rId="2233" sId="1" numFmtId="4">
    <oc r="H220">
      <v>289.89999999999998</v>
    </oc>
    <nc r="H220">
      <v>289.89600000000002</v>
    </nc>
  </rcc>
  <rcc rId="2234" sId="1" numFmtId="4">
    <oc r="H233">
      <v>155.63499999999999</v>
    </oc>
    <nc r="H233">
      <v>947.96900000000005</v>
    </nc>
  </rcc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011.xml><?xml version="1.0" encoding="utf-8"?>
<revisions xmlns="http://schemas.openxmlformats.org/spreadsheetml/2006/main" xmlns:r="http://schemas.openxmlformats.org/officeDocument/2006/relationships">
  <rcc rId="2053" sId="1" numFmtId="4">
    <oc r="G88">
      <v>8.6240000000000006</v>
    </oc>
    <nc r="G88">
      <v>10.148</v>
    </nc>
  </rcc>
  <rfmt sheetId="1" sqref="G88">
    <dxf>
      <fill>
        <patternFill patternType="none">
          <bgColor auto="1"/>
        </patternFill>
      </fill>
    </dxf>
  </rfmt>
  <rfmt sheetId="1" sqref="G125:G137">
    <dxf>
      <fill>
        <patternFill patternType="none">
          <bgColor auto="1"/>
        </patternFill>
      </fill>
    </dxf>
  </rfmt>
  <rfmt sheetId="1" sqref="G138:G177">
    <dxf>
      <fill>
        <patternFill patternType="none">
          <bgColor auto="1"/>
        </patternFill>
      </fill>
    </dxf>
  </rfmt>
  <rcc rId="2054" sId="1" numFmtId="4">
    <oc r="G149">
      <v>76.149000000000001</v>
    </oc>
    <nc r="G149">
      <v>7344.1319999999996</v>
    </nc>
  </rcc>
  <rcc rId="2055" sId="1" numFmtId="4">
    <oc r="G150">
      <v>33.906999999999996</v>
    </oc>
    <nc r="G150">
      <v>4252.0479999999998</v>
    </nc>
  </rcc>
  <rcc rId="2056" sId="1" numFmtId="4">
    <nc r="G155">
      <v>359.678</v>
    </nc>
  </rcc>
  <rcc rId="2057" sId="1" numFmtId="4">
    <oc r="G176">
      <v>187.09200000000001</v>
    </oc>
    <nc r="G176">
      <v>574.34</v>
    </nc>
  </rcc>
  <rcc rId="2058" sId="1" numFmtId="4">
    <oc r="G200">
      <v>1.0429999999999999</v>
    </oc>
    <nc r="G200">
      <v>1.042</v>
    </nc>
  </rcc>
  <rfmt sheetId="1" sqref="G198:G215">
    <dxf>
      <fill>
        <patternFill patternType="none">
          <bgColor auto="1"/>
        </patternFill>
      </fill>
    </dxf>
  </rfmt>
  <rcc rId="2059" sId="1" numFmtId="4">
    <nc r="G226">
      <v>1461</v>
    </nc>
  </rcc>
  <rcc rId="2060" sId="1" numFmtId="4">
    <oc r="G220">
      <v>3.484</v>
    </oc>
    <nc r="G220"/>
  </rcc>
  <rcc rId="2061" sId="1">
    <oc r="G219">
      <f>G220+G221+G227+G228+G229+G231+G230+G233+G232</f>
    </oc>
    <nc r="G219">
      <f>G220+G221+G227+G228+G229+G231+G230+G233+G232+G226</f>
    </nc>
  </rcc>
  <rcc rId="2062" sId="1">
    <oc r="G246">
      <f>300+1200</f>
    </oc>
    <nc r="G246">
      <f>6300+28564.4</f>
    </nc>
  </rcc>
  <rfmt sheetId="1" sqref="G246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0111.xml><?xml version="1.0" encoding="utf-8"?>
<revisions xmlns="http://schemas.openxmlformats.org/spreadsheetml/2006/main" xmlns:r="http://schemas.openxmlformats.org/officeDocument/2006/relationships">
  <rcc rId="2014" sId="1" numFmtId="4">
    <oc r="C290">
      <v>14009.578</v>
    </oc>
    <nc r="C290">
      <v>12870.829</v>
    </nc>
  </rcc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01111.xml><?xml version="1.0" encoding="utf-8"?>
<revisions xmlns="http://schemas.openxmlformats.org/spreadsheetml/2006/main" xmlns:r="http://schemas.openxmlformats.org/officeDocument/2006/relationships">
  <rcc rId="1974" sId="1" numFmtId="4">
    <nc r="D186">
      <v>629.83900000000006</v>
    </nc>
  </rcc>
  <rcc rId="1975" sId="1" numFmtId="4">
    <nc r="D187">
      <v>127.619</v>
    </nc>
  </rcc>
  <rcc rId="1976" sId="1" numFmtId="4">
    <oc r="D189">
      <v>20520.784</v>
    </oc>
    <nc r="D189">
      <v>44986.347000000002</v>
    </nc>
  </rcc>
  <rcc rId="1977" sId="1" numFmtId="4">
    <oc r="D190">
      <v>444.142</v>
    </oc>
    <nc r="D190">
      <v>1079.704</v>
    </nc>
  </rcc>
  <rcc rId="1978" sId="1" numFmtId="4">
    <oc r="D191">
      <v>2513.355</v>
    </oc>
    <nc r="D191">
      <v>5609.1629999999996</v>
    </nc>
  </rcc>
  <rcc rId="1979" sId="1" numFmtId="4">
    <oc r="D193">
      <v>3494.7069999999999</v>
    </oc>
    <nc r="D193">
      <v>8158.259</v>
    </nc>
  </rcc>
  <rrc rId="1980" sId="1" ref="A194:XFD194" action="insertRow">
    <undo index="2" exp="area" ref3D="1" dr="$A$226:$XFD$231" dn="Z_CFD58EC5_F475_4F0C_8822_861C497EA100_.wvu.Rows" sId="1"/>
    <undo index="1" exp="area" ref3D="1" dr="$A$221:$XFD$224" dn="Z_CFD58EC5_F475_4F0C_8822_861C497EA100_.wvu.Rows" sId="1"/>
  </rrc>
  <rcc rId="1981" sId="1">
    <nc r="A194" t="inlineStr">
      <is>
        <t>5049</t>
      </is>
    </nc>
  </rcc>
  <rcc rId="1982" sId="1">
    <nc r="B194" t="inlineStr">
      <is>
        <t>Виконання окремих заходів з реалізації соціального проекту «Активні парки – локації здорової України»</t>
      </is>
    </nc>
  </rcc>
  <rcc rId="1983" sId="1" numFmtId="4">
    <nc r="D194">
      <v>19.617999999999999</v>
    </nc>
  </rcc>
  <rcc rId="1984" sId="1">
    <oc r="C192">
      <f>C193</f>
    </oc>
    <nc r="C192">
      <f>C193+C194</f>
    </nc>
  </rcc>
  <rcc rId="1985" sId="1" odxf="1" dxf="1">
    <oc r="D192">
      <f>D193</f>
    </oc>
    <nc r="D192">
      <f>D193+D194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986" sId="1" odxf="1" dxf="1">
    <oc r="G192">
      <f>G193</f>
    </oc>
    <nc r="G192">
      <f>G193+G194</f>
    </nc>
    <odxf/>
    <ndxf/>
  </rcc>
  <rcc rId="1987" sId="1" odxf="1" dxf="1">
    <oc r="H192">
      <f>H193</f>
    </oc>
    <nc r="H192">
      <f>H193+H194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988" sId="1" numFmtId="4">
    <oc r="D196">
      <v>1408.922</v>
    </oc>
    <nc r="D196">
      <v>3208.4630000000002</v>
    </nc>
  </rcc>
  <rcc rId="1989" sId="1" numFmtId="4">
    <oc r="D197">
      <v>964.029</v>
    </oc>
    <nc r="D197">
      <v>2041.396</v>
    </nc>
  </rcc>
  <rfmt sheetId="1" sqref="D184:F197">
    <dxf>
      <fill>
        <patternFill patternType="none">
          <bgColor auto="1"/>
        </patternFill>
      </fill>
    </dxf>
  </rfmt>
  <rcv guid="{68CBFC64-03A4-4F74-B34E-EE1DB915A668}" action="delete"/>
  <rdn rId="0" localSheetId="1" customView="1" name="Z_68CBFC64_03A4_4F74_B34E_EE1DB915A668_.wvu.FilterData" hidden="1" oldHidden="1">
    <formula>общее!$A$6:$J$292</formula>
    <oldFormula>общее!$A$6:$J$292</oldFormula>
  </rdn>
  <rcv guid="{68CBFC64-03A4-4F74-B34E-EE1DB915A668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2346" sId="1">
    <oc r="J265">
      <f>SUM(H265/G265*100)</f>
    </oc>
    <nc r="J265" t="inlineStr">
      <is>
        <t>в 5,2 р.б.</t>
      </is>
    </nc>
  </rcc>
  <rcc rId="2347" sId="1">
    <oc r="J270">
      <f>SUM(H270/G270*100)</f>
    </oc>
    <nc r="J270" t="inlineStr">
      <is>
        <t>в 5,2 р.б.</t>
      </is>
    </nc>
  </rcc>
  <rcc rId="2348" sId="1">
    <oc r="C271">
      <f>SUM(C273:C274)</f>
    </oc>
    <nc r="C271"/>
  </rcc>
  <rcc rId="2349" sId="1">
    <oc r="D271">
      <f>SUM(D273:D274)</f>
    </oc>
    <nc r="D271"/>
  </rcc>
  <rcc rId="2350" sId="1">
    <oc r="E271">
      <f>SUM(D271-C271)</f>
    </oc>
    <nc r="E271"/>
  </rcc>
  <rcc rId="2351" sId="1">
    <oc r="F271">
      <f>SUM(D271/C271*100)</f>
    </oc>
    <nc r="F271"/>
  </rcc>
  <rcc rId="2352" sId="1">
    <oc r="C272">
      <f>SUM(C273:C274)</f>
    </oc>
    <nc r="C272"/>
  </rcc>
  <rcc rId="2353" sId="1">
    <oc r="D272">
      <f>SUM(D273:D274)</f>
    </oc>
    <nc r="D272"/>
  </rcc>
  <rcc rId="2354" sId="1">
    <oc r="E272">
      <f>SUM(D272-C272)</f>
    </oc>
    <nc r="E272"/>
  </rcc>
  <rcc rId="2355" sId="1">
    <oc r="F272">
      <f>SUM(D272/C272*100)</f>
    </oc>
    <nc r="F272"/>
  </rcc>
  <rcc rId="2356" sId="1">
    <oc r="F266">
      <f>SUM(D266/C266*100)</f>
    </oc>
    <nc r="F266" t="inlineStr">
      <is>
        <t>в 5,4 р.б.</t>
      </is>
    </nc>
  </rcc>
  <rcc rId="2357" sId="1">
    <oc r="F267">
      <f>SUM(D267/C267*100)</f>
    </oc>
    <nc r="F267"/>
  </rcc>
  <rfmt sheetId="1" sqref="A275:J276">
    <dxf>
      <fill>
        <patternFill patternType="none">
          <bgColor auto="1"/>
        </patternFill>
      </fill>
    </dxf>
  </rfmt>
  <rcc rId="2358" sId="1" numFmtId="4">
    <oc r="D280">
      <v>-3452.2779999999998</v>
    </oc>
    <nc r="D280">
      <v>-8792.9359999999997</v>
    </nc>
  </rcc>
  <rcc rId="2359" sId="1" numFmtId="4">
    <oc r="D282">
      <v>-587742.68799999997</v>
    </oc>
    <nc r="D282">
      <v>-1170824.456</v>
    </nc>
  </rcc>
  <rfmt sheetId="1" sqref="D277:D284">
    <dxf>
      <fill>
        <patternFill patternType="none">
          <bgColor auto="1"/>
        </patternFill>
      </fill>
    </dxf>
  </rfmt>
  <rcc rId="2360" sId="1" numFmtId="4">
    <oc r="H280">
      <v>1993.819</v>
    </oc>
    <nc r="H280">
      <v>9381.2929999999997</v>
    </nc>
  </rcc>
  <rcc rId="2361" sId="1" numFmtId="4">
    <nc r="H283">
      <v>-1809.0409999999999</v>
    </nc>
  </rcc>
  <rcc rId="2362" sId="1" numFmtId="4">
    <oc r="H282">
      <v>138312.595</v>
    </oc>
    <nc r="H282">
      <v>292471.30200000003</v>
    </nc>
  </rcc>
  <rfmt sheetId="1" sqref="A277:K284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cc rId="2341" sId="1" numFmtId="4">
    <nc r="H274">
      <v>-2920.5079999999998</v>
    </nc>
  </rcc>
  <rfmt sheetId="1" sqref="H265:J270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1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1112.xml><?xml version="1.0" encoding="utf-8"?>
<revisions xmlns="http://schemas.openxmlformats.org/spreadsheetml/2006/main" xmlns:r="http://schemas.openxmlformats.org/officeDocument/2006/relationships">
  <rcc rId="2272" sId="1">
    <oc r="F200">
      <f>SUM(D200/C200*100)</f>
    </oc>
    <nc r="F200" t="inlineStr">
      <is>
        <t>в 12,1 р.б.</t>
      </is>
    </nc>
  </rcc>
  <rcc rId="2273" sId="1">
    <oc r="J200">
      <f>SUM(H200/G200*100)</f>
    </oc>
    <nc r="J200" t="inlineStr">
      <is>
        <t>в 7050,0 р.б.</t>
      </is>
    </nc>
  </rcc>
  <rcc rId="2274" sId="1">
    <oc r="J199">
      <f>SUM(H199/G199*100)</f>
    </oc>
    <nc r="J199" t="inlineStr">
      <is>
        <t>в 7050,0 р.б.</t>
      </is>
    </nc>
  </rcc>
  <rcc rId="2275" sId="1">
    <oc r="F206">
      <f>SUM(D206/C206*100)</f>
    </oc>
    <nc r="F206" t="inlineStr">
      <is>
        <t>в 2,7 р.б.</t>
      </is>
    </nc>
  </rcc>
  <rcc rId="2276" sId="1">
    <oc r="F210">
      <f>SUM(D210/C210*100)</f>
    </oc>
    <nc r="F210" t="inlineStr">
      <is>
        <t>в 6,6 р.б.</t>
      </is>
    </nc>
  </rcc>
  <rcc rId="2277" sId="1">
    <oc r="F213">
      <f>SUM(D213/C213*100)</f>
    </oc>
    <nc r="F213" t="inlineStr">
      <is>
        <t>в 6,6 р.б.</t>
      </is>
    </nc>
  </rcc>
  <rcc rId="2278" sId="1">
    <oc r="J216">
      <f>SUM(H216/G216*100)</f>
    </oc>
    <nc r="J216" t="inlineStr">
      <is>
        <t>в 6,3 р.б.</t>
      </is>
    </nc>
  </rcc>
  <rcc rId="2279" sId="1">
    <oc r="F238">
      <f>SUM(D238/C238*100)</f>
    </oc>
    <nc r="F238" t="inlineStr">
      <is>
        <t>в 7,1 р.б.</t>
      </is>
    </nc>
  </rcc>
  <rcc rId="2280" sId="1">
    <oc r="F239">
      <f>SUM(D239/C239*100)</f>
    </oc>
    <nc r="F239" t="inlineStr">
      <is>
        <t>в 7,1 р.б.</t>
      </is>
    </nc>
  </rcc>
  <rcc rId="2281" sId="1">
    <oc r="F248">
      <f>SUM(D248/C248*100)</f>
    </oc>
    <nc r="F248" t="inlineStr">
      <is>
        <t>в 2,2 р.б.</t>
      </is>
    </nc>
  </rcc>
  <rcc rId="2282" sId="1">
    <oc r="F250">
      <f>SUM(D250/C250*100)</f>
    </oc>
    <nc r="F250" t="inlineStr">
      <is>
        <t>в 2,2 р.б.</t>
      </is>
    </nc>
  </rcc>
  <rcc rId="2283" sId="1">
    <oc r="J246">
      <f>SUM(H246/G246*100)</f>
    </oc>
    <nc r="J246" t="inlineStr">
      <is>
        <t>в 6,3 р.б.</t>
      </is>
    </nc>
  </rcc>
  <rcc rId="2284" sId="1">
    <oc r="J241">
      <f>SUM(H241/G241*100)</f>
    </oc>
    <nc r="J241" t="inlineStr">
      <is>
        <t>в 6,4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2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общее!$A$1:$J$288</formula>
    <oldFormula>общее!$A$1:$J$288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общее!$216:$219,общее!$221:$226</formula>
    <oldFormula>общее!$216:$219,общее!$221:$226</oldFormula>
  </rdn>
  <rdn rId="0" localSheetId="1" customView="1" name="Z_CFD58EC5_F475_4F0C_8822_861C497EA100_.wvu.FilterData" hidden="1" oldHidden="1">
    <formula>общее!$A$6:$J$288</formula>
    <oldFormula>общее!$A$6:$J$288</oldFormula>
  </rdn>
  <rcv guid="{CFD58EC5-F475-4F0C-8822-861C497EA100}" action="add"/>
</revisions>
</file>

<file path=xl/revisions/revisionLog1421.xml><?xml version="1.0" encoding="utf-8"?>
<revisions xmlns="http://schemas.openxmlformats.org/spreadsheetml/2006/main" xmlns:r="http://schemas.openxmlformats.org/officeDocument/2006/relationships">
  <rfmt sheetId="1" sqref="G225">
    <dxf>
      <fill>
        <patternFill patternType="none">
          <bgColor auto="1"/>
        </patternFill>
      </fill>
    </dxf>
  </rfmt>
  <rfmt sheetId="1" sqref="G229">
    <dxf>
      <fill>
        <patternFill patternType="none">
          <bgColor auto="1"/>
        </patternFill>
      </fill>
    </dxf>
  </rfmt>
</revisions>
</file>

<file path=xl/revisions/revisionLog14211.xml><?xml version="1.0" encoding="utf-8"?>
<revisions xmlns="http://schemas.openxmlformats.org/spreadsheetml/2006/main" xmlns:r="http://schemas.openxmlformats.org/officeDocument/2006/relationships">
  <rcc rId="1602" sId="1" numFmtId="4">
    <oc r="C23">
      <v>46388.192000000003</v>
    </oc>
    <nc r="C23">
      <v>23194.096000000001</v>
    </nc>
  </rcc>
  <rfmt sheetId="1" sqref="C23">
    <dxf>
      <fill>
        <patternFill patternType="none">
          <bgColor auto="1"/>
        </patternFill>
      </fill>
    </dxf>
  </rfmt>
  <rfmt sheetId="1" sqref="C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42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4212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422.xml><?xml version="1.0" encoding="utf-8"?>
<revisions xmlns="http://schemas.openxmlformats.org/spreadsheetml/2006/main" xmlns:r="http://schemas.openxmlformats.org/officeDocument/2006/relationships">
  <rcc rId="4583" sId="1" numFmtId="4">
    <oc r="D159">
      <v>1277.8309999999999</v>
    </oc>
    <nc r="D159">
      <v>0</v>
    </nc>
  </rcc>
  <rcc rId="4584" sId="1" numFmtId="4">
    <oc r="D160">
      <v>67187.286999999997</v>
    </oc>
    <nc r="D160">
      <v>10215.576999999999</v>
    </nc>
  </rcc>
  <rfmt sheetId="1" sqref="D156:D195">
    <dxf>
      <fill>
        <patternFill patternType="none">
          <bgColor auto="1"/>
        </patternFill>
      </fill>
    </dxf>
  </rfmt>
  <rcc rId="4585" sId="1" numFmtId="4">
    <oc r="D162">
      <v>603.96100000000001</v>
    </oc>
    <nc r="D162">
      <v>0</v>
    </nc>
  </rcc>
  <rcc rId="4586" sId="1" numFmtId="4">
    <oc r="D164">
      <v>542.476</v>
    </oc>
    <nc r="D164">
      <v>163.02199999999999</v>
    </nc>
  </rcc>
  <rcc rId="4587" sId="1" numFmtId="4">
    <oc r="D165">
      <v>224.31800000000001</v>
    </oc>
    <nc r="D165">
      <v>48.865000000000002</v>
    </nc>
  </rcc>
  <rcc rId="4588" sId="1" numFmtId="4">
    <oc r="D167">
      <v>39612.748</v>
    </oc>
    <nc r="D167">
      <v>9187.6810000000005</v>
    </nc>
  </rcc>
  <rcc rId="4589" sId="1" numFmtId="4">
    <oc r="D168">
      <v>7425.5379999999996</v>
    </oc>
    <nc r="D168">
      <v>1887.971</v>
    </nc>
  </rcc>
  <rcc rId="4590" sId="1" numFmtId="4">
    <oc r="D170">
      <v>380.03199999999998</v>
    </oc>
    <nc r="D170">
      <v>0</v>
    </nc>
  </rcc>
  <rcc rId="4591" sId="1" numFmtId="4">
    <oc r="D173">
      <v>2466.712</v>
    </oc>
    <nc r="D173">
      <v>758.34699999999998</v>
    </nc>
  </rcc>
  <rcc rId="4592" sId="1" numFmtId="4">
    <oc r="D175">
      <v>327.37799999999999</v>
    </oc>
    <nc r="D175">
      <v>0</v>
    </nc>
  </rcc>
  <rcc rId="4593" sId="1" numFmtId="4">
    <oc r="D176">
      <v>759.62099999999998</v>
    </oc>
    <nc r="D176">
      <v>323.56200000000001</v>
    </nc>
  </rcc>
  <rcc rId="4594" sId="1" numFmtId="4">
    <oc r="D178">
      <v>691.255</v>
    </oc>
    <nc r="D178">
      <v>0</v>
    </nc>
  </rcc>
  <rcc rId="4595" sId="1" numFmtId="4">
    <oc r="D179">
      <v>13866.029</v>
    </oc>
    <nc r="D179">
      <v>0</v>
    </nc>
  </rcc>
  <rcc rId="4596" sId="1" numFmtId="4">
    <oc r="D180">
      <v>10190.716</v>
    </oc>
    <nc r="D180">
      <v>2326.8200000000002</v>
    </nc>
  </rcc>
  <rcc rId="4597" sId="1" numFmtId="4">
    <oc r="D182">
      <v>240.90799999999999</v>
    </oc>
    <nc r="D182">
      <v>126.917</v>
    </nc>
  </rcc>
  <rcc rId="4598" sId="1" numFmtId="4">
    <oc r="D186">
      <v>12933.125</v>
    </oc>
    <nc r="D186">
      <f>85.068+3946.11</f>
    </nc>
  </rcc>
  <rfmt sheetId="1" sqref="C188:C191">
    <dxf>
      <fill>
        <patternFill patternType="none">
          <bgColor auto="1"/>
        </patternFill>
      </fill>
    </dxf>
  </rfmt>
  <rfmt sheetId="1" sqref="C192">
    <dxf>
      <fill>
        <patternFill patternType="none">
          <bgColor auto="1"/>
        </patternFill>
      </fill>
    </dxf>
  </rfmt>
  <rcc rId="4599" sId="1" numFmtId="4">
    <oc r="D194">
      <v>15979.529</v>
    </oc>
    <nc r="D194">
      <f>1070.378+2838.383</f>
    </nc>
  </rcc>
  <rcc rId="4600" sId="1" numFmtId="4">
    <oc r="D195">
      <v>13766.275</v>
    </oc>
    <nc r="D195">
      <v>1266.0440000000001</v>
    </nc>
  </rcc>
  <rcc rId="4601" sId="1" numFmtId="4">
    <oc r="D158">
      <v>213.63200000000001</v>
    </oc>
    <nc r="D158">
      <v>14.634</v>
    </nc>
  </rcc>
  <rcc rId="4602" sId="1" numFmtId="4">
    <oc r="D187">
      <v>1306.9010000000001</v>
    </oc>
    <nc r="D187">
      <v>337.62700000000001</v>
    </nc>
  </rcc>
  <rfmt sheetId="1" sqref="H156:H195">
    <dxf>
      <fill>
        <patternFill patternType="none">
          <bgColor auto="1"/>
        </patternFill>
      </fill>
    </dxf>
  </rfmt>
  <rcc rId="4603" sId="1" numFmtId="4">
    <oc r="H167">
      <v>35823.612000000001</v>
    </oc>
    <nc r="H167">
      <v>1817.5029999999999</v>
    </nc>
  </rcc>
  <rcc rId="4604" sId="1" numFmtId="4">
    <oc r="H168">
      <v>1714.462</v>
    </oc>
    <nc r="H168">
      <v>0.40600000000000003</v>
    </nc>
  </rcc>
  <rcc rId="4605" sId="1" numFmtId="4">
    <oc r="H173">
      <v>9</v>
    </oc>
    <nc r="H173">
      <v>0</v>
    </nc>
  </rcc>
  <rcc rId="4606" sId="1" numFmtId="4">
    <oc r="H176">
      <v>159.78800000000001</v>
    </oc>
    <nc r="H176">
      <v>0</v>
    </nc>
  </rcc>
  <rcc rId="4607" sId="1" numFmtId="4">
    <oc r="H190">
      <v>14017.012000000001</v>
    </oc>
    <nc r="H190">
      <v>0</v>
    </nc>
  </rcc>
  <rcc rId="4608" sId="1" numFmtId="4">
    <oc r="H191">
      <v>135447.59099999999</v>
    </oc>
    <nc r="H191">
      <v>0</v>
    </nc>
  </rcc>
  <rcc rId="4609" sId="1" numFmtId="4">
    <oc r="H194">
      <v>3153.9360000000001</v>
    </oc>
    <nc r="H194">
      <v>327.81299999999999</v>
    </nc>
  </rcc>
  <rcc rId="4610" sId="1">
    <oc r="H188">
      <v>2324.578</v>
    </oc>
    <nc r="H188">
      <f>112.02+86.373+162.297+108.433</f>
    </nc>
  </rcc>
  <rfmt sheetId="1" sqref="I156:J195">
    <dxf>
      <fill>
        <patternFill patternType="none">
          <bgColor auto="1"/>
        </patternFill>
      </fill>
    </dxf>
  </rfmt>
  <rfmt sheetId="1" sqref="E156:F195">
    <dxf>
      <fill>
        <patternFill patternType="none">
          <bgColor auto="1"/>
        </patternFill>
      </fill>
    </dxf>
  </rfmt>
  <rcc rId="4611" sId="1" numFmtId="4">
    <oc r="C158">
      <v>88.522999999999996</v>
    </oc>
    <nc r="C158">
      <v>29.562999999999999</v>
    </nc>
  </rcc>
  <rcc rId="4612" sId="1" numFmtId="4">
    <oc r="C159">
      <v>1509.6959999999999</v>
    </oc>
    <nc r="C159">
      <v>347.27100000000002</v>
    </nc>
  </rcc>
  <rcc rId="4613" sId="1" numFmtId="4">
    <oc r="C160">
      <v>34874.720999999998</v>
    </oc>
    <nc r="C160">
      <v>10733.284</v>
    </nc>
  </rcc>
  <rfmt sheetId="1" sqref="C156:C163">
    <dxf>
      <fill>
        <patternFill patternType="none">
          <bgColor auto="1"/>
        </patternFill>
      </fill>
    </dxf>
  </rfmt>
  <rcc rId="4614" sId="1" numFmtId="4">
    <oc r="C164">
      <v>666.75300000000004</v>
    </oc>
    <nc r="C164">
      <v>104.785</v>
    </nc>
  </rcc>
  <rcc rId="4615" sId="1" numFmtId="4">
    <oc r="C162">
      <v>215.827</v>
    </oc>
    <nc r="C162">
      <v>39.29</v>
    </nc>
  </rcc>
  <rcc rId="4616" sId="1" numFmtId="4">
    <oc r="C165">
      <v>336.76400000000001</v>
    </oc>
    <nc r="C165">
      <v>53.463999999999999</v>
    </nc>
  </rcc>
  <rfmt sheetId="1" sqref="C164:C165">
    <dxf>
      <fill>
        <patternFill patternType="none">
          <bgColor auto="1"/>
        </patternFill>
      </fill>
    </dxf>
  </rfmt>
  <rcc rId="4617" sId="1" numFmtId="4">
    <oc r="C167">
      <v>32563.612000000001</v>
    </oc>
    <nc r="C167">
      <v>9196.0939999999991</v>
    </nc>
  </rcc>
  <rcc rId="4618" sId="1" numFmtId="4">
    <oc r="C168">
      <v>7522.52</v>
    </oc>
    <nc r="C168">
      <v>645.49900000000002</v>
    </nc>
  </rcc>
  <rfmt sheetId="1" sqref="C166:C170">
    <dxf>
      <fill>
        <patternFill patternType="none">
          <bgColor auto="1"/>
        </patternFill>
      </fill>
    </dxf>
  </rfmt>
  <rcc rId="4619" sId="1" numFmtId="4">
    <oc r="G167">
      <v>40020.78</v>
    </oc>
    <nc r="G167">
      <v>9439.0969999999998</v>
    </nc>
  </rcc>
  <rcc rId="4620" sId="1" numFmtId="4">
    <oc r="G168">
      <v>4484.0209999999997</v>
    </oc>
    <nc r="G168">
      <v>187.55</v>
    </nc>
  </rcc>
  <rfmt sheetId="1" sqref="G166:G171">
    <dxf>
      <fill>
        <patternFill patternType="none">
          <bgColor auto="1"/>
        </patternFill>
      </fill>
    </dxf>
  </rfmt>
  <rfmt sheetId="1" sqref="C171">
    <dxf>
      <fill>
        <patternFill patternType="none">
          <bgColor auto="1"/>
        </patternFill>
      </fill>
    </dxf>
  </rfmt>
  <rfmt sheetId="1" sqref="G157:G165">
    <dxf>
      <fill>
        <patternFill patternType="none">
          <bgColor auto="1"/>
        </patternFill>
      </fill>
    </dxf>
  </rfmt>
  <rcc rId="4621" sId="1" numFmtId="4">
    <oc r="C173">
      <v>2854.9580000000001</v>
    </oc>
    <nc r="C173">
      <v>558.90499999999997</v>
    </nc>
  </rcc>
  <rcc rId="4622" sId="1" numFmtId="4">
    <oc r="G173">
      <v>511.84500000000003</v>
    </oc>
    <nc r="G173">
      <v>9</v>
    </nc>
  </rcc>
  <rfmt sheetId="1" sqref="C173:G173">
    <dxf>
      <fill>
        <patternFill patternType="none">
          <bgColor auto="1"/>
        </patternFill>
      </fill>
    </dxf>
  </rfmt>
  <rfmt sheetId="1" sqref="C174:G174">
    <dxf>
      <fill>
        <patternFill patternType="none">
          <bgColor auto="1"/>
        </patternFill>
      </fill>
    </dxf>
  </rfmt>
  <rcc rId="4623" sId="1" numFmtId="4">
    <oc r="C175">
      <v>308.64299999999997</v>
    </oc>
    <nc r="C175">
      <v>0</v>
    </nc>
  </rcc>
  <rfmt sheetId="1" sqref="C175:G175">
    <dxf>
      <fill>
        <patternFill patternType="none">
          <bgColor auto="1"/>
        </patternFill>
      </fill>
    </dxf>
  </rfmt>
  <rcc rId="4624" sId="1" numFmtId="4">
    <oc r="C176">
      <v>1139.6559999999999</v>
    </oc>
    <nc r="C176">
      <v>233.595</v>
    </nc>
  </rcc>
  <rcc rId="4625" sId="1" numFmtId="4">
    <oc r="G176">
      <v>15.337999999999999</v>
    </oc>
    <nc r="G176">
      <v>0</v>
    </nc>
  </rcc>
  <rfmt sheetId="1" sqref="C176:G176">
    <dxf>
      <fill>
        <patternFill patternType="none">
          <bgColor auto="1"/>
        </patternFill>
      </fill>
    </dxf>
  </rfmt>
  <rfmt sheetId="1" sqref="F177:F178">
    <dxf>
      <fill>
        <patternFill patternType="solid">
          <bgColor rgb="FFFFFF00"/>
        </patternFill>
      </fill>
    </dxf>
  </rfmt>
  <rcc rId="4626" sId="1" numFmtId="4">
    <oc r="C178">
      <v>200</v>
    </oc>
    <nc r="C178">
      <v>0</v>
    </nc>
  </rcc>
  <rfmt sheetId="1" sqref="C177:C178">
    <dxf>
      <fill>
        <patternFill patternType="none">
          <bgColor auto="1"/>
        </patternFill>
      </fill>
    </dxf>
  </rfmt>
  <rfmt sheetId="1" sqref="G177:G178">
    <dxf>
      <fill>
        <patternFill patternType="none">
          <bgColor auto="1"/>
        </patternFill>
      </fill>
    </dxf>
  </rfmt>
  <rfmt sheetId="1" sqref="C179">
    <dxf>
      <fill>
        <patternFill patternType="none">
          <bgColor auto="1"/>
        </patternFill>
      </fill>
    </dxf>
  </rfmt>
  <rfmt sheetId="1" sqref="G179">
    <dxf>
      <fill>
        <patternFill patternType="none">
          <bgColor auto="1"/>
        </patternFill>
      </fill>
    </dxf>
  </rfmt>
  <rcc rId="4627" sId="1" numFmtId="4">
    <oc r="C180">
      <v>8152.8459999999995</v>
    </oc>
    <nc r="C180">
      <v>2498.4589999999998</v>
    </nc>
  </rcc>
  <rfmt sheetId="1" sqref="C180:G180">
    <dxf>
      <fill>
        <patternFill patternType="none">
          <bgColor auto="1"/>
        </patternFill>
      </fill>
    </dxf>
  </rfmt>
  <rcc rId="4628" sId="1" numFmtId="4">
    <oc r="C182">
      <v>247.297</v>
    </oc>
    <nc r="C182">
      <v>122.749</v>
    </nc>
  </rcc>
  <rfmt sheetId="1" sqref="C181:G184">
    <dxf>
      <fill>
        <patternFill patternType="none">
          <bgColor auto="1"/>
        </patternFill>
      </fill>
    </dxf>
  </rfmt>
  <rcc rId="4629" sId="1" numFmtId="4">
    <oc r="C186">
      <v>10556.963</v>
    </oc>
    <nc r="C186">
      <v>3527.9050000000002</v>
    </nc>
  </rcc>
  <rcc rId="4630" sId="1" numFmtId="4">
    <oc r="C187">
      <v>1478.8620000000001</v>
    </oc>
    <nc r="C187">
      <v>302.88900000000001</v>
    </nc>
  </rcc>
  <rfmt sheetId="1" sqref="C185:G190">
    <dxf>
      <fill>
        <patternFill patternType="none">
          <bgColor auto="1"/>
        </patternFill>
      </fill>
    </dxf>
  </rfmt>
  <rfmt sheetId="1" sqref="G191">
    <dxf>
      <fill>
        <patternFill patternType="none">
          <bgColor auto="1"/>
        </patternFill>
      </fill>
    </dxf>
  </rfmt>
  <rfmt sheetId="1" sqref="G192">
    <dxf>
      <fill>
        <patternFill patternType="none">
          <bgColor auto="1"/>
        </patternFill>
      </fill>
    </dxf>
  </rfmt>
  <rfmt sheetId="1" sqref="J193:J194">
    <dxf>
      <fill>
        <patternFill patternType="solid">
          <bgColor rgb="FFFFFF00"/>
        </patternFill>
      </fill>
    </dxf>
  </rfmt>
  <rcc rId="4631" sId="1" numFmtId="4">
    <oc r="G194">
      <v>1895.4749999999999</v>
    </oc>
    <nc r="G194">
      <v>636.23400000000004</v>
    </nc>
  </rcc>
  <rfmt sheetId="1" sqref="G193:G195">
    <dxf>
      <fill>
        <patternFill patternType="none">
          <bgColor auto="1"/>
        </patternFill>
      </fill>
    </dxf>
  </rfmt>
  <rfmt sheetId="1" sqref="C194">
    <dxf>
      <fill>
        <patternFill patternType="none">
          <bgColor auto="1"/>
        </patternFill>
      </fill>
    </dxf>
  </rfmt>
  <rcc rId="4632" sId="1" numFmtId="4">
    <oc r="C195">
      <v>7314.4880000000003</v>
    </oc>
    <nc r="C195">
      <v>870.423</v>
    </nc>
  </rcc>
  <rfmt sheetId="1" sqref="C193:C195">
    <dxf>
      <fill>
        <patternFill patternType="none">
          <bgColor auto="1"/>
        </patternFill>
      </fill>
    </dxf>
  </rfmt>
  <rcc rId="4633" sId="1">
    <nc r="G188">
      <f>165.121+19.657</f>
    </nc>
  </rcc>
  <rfmt sheetId="1" sqref="J176">
    <dxf>
      <fill>
        <patternFill patternType="solid">
          <bgColor rgb="FFFFFF00"/>
        </patternFill>
      </fill>
    </dxf>
  </rfmt>
  <rfmt sheetId="1" sqref="C172:G172">
    <dxf>
      <fill>
        <patternFill patternType="none">
          <bgColor auto="1"/>
        </patternFill>
      </fill>
    </dxf>
  </rfmt>
  <rfmt sheetId="1" sqref="G156">
    <dxf>
      <fill>
        <patternFill patternType="none">
          <bgColor auto="1"/>
        </patternFill>
      </fill>
    </dxf>
  </rfmt>
  <rcc rId="4634" sId="1">
    <oc r="C194">
      <v>14649.887000000001</v>
    </oc>
    <nc r="C194">
      <f>626.248+2461.685</f>
    </nc>
  </rcc>
  <rfmt sheetId="1" sqref="A156:XFD175">
    <dxf>
      <fill>
        <patternFill patternType="none">
          <bgColor auto="1"/>
        </patternFill>
      </fill>
    </dxf>
  </rfmt>
  <rfmt sheetId="1" sqref="A176:B176">
    <dxf>
      <fill>
        <patternFill patternType="none">
          <bgColor auto="1"/>
        </patternFill>
      </fill>
    </dxf>
  </rfmt>
  <rfmt sheetId="1" sqref="A177:B178">
    <dxf>
      <fill>
        <patternFill patternType="none">
          <bgColor auto="1"/>
        </patternFill>
      </fill>
    </dxf>
  </rfmt>
  <rfmt sheetId="1" sqref="A179:XFD191">
    <dxf>
      <fill>
        <patternFill patternType="none">
          <bgColor auto="1"/>
        </patternFill>
      </fill>
    </dxf>
  </rfmt>
  <rfmt sheetId="1" sqref="A192:XFD195">
    <dxf>
      <fill>
        <patternFill patternType="none">
          <bgColor auto="1"/>
        </patternFill>
      </fill>
    </dxf>
  </rfmt>
  <rfmt sheetId="1" sqref="J193:J194">
    <dxf>
      <fill>
        <patternFill patternType="solid">
          <bgColor rgb="FFFFFF00"/>
        </patternFill>
      </fill>
    </dxf>
  </rfmt>
  <rfmt sheetId="1" sqref="A176:XFD178">
    <dxf>
      <fill>
        <patternFill patternType="none">
          <bgColor auto="1"/>
        </patternFill>
      </fill>
    </dxf>
  </rfmt>
  <rfmt sheetId="1" sqref="F177:F178">
    <dxf>
      <fill>
        <patternFill patternType="solid">
          <bgColor rgb="FFFFFF00"/>
        </patternFill>
      </fill>
    </dxf>
  </rfmt>
  <rfmt sheetId="1" sqref="J176">
    <dxf>
      <fill>
        <patternFill patternType="solid">
          <bgColor rgb="FFFFFF00"/>
        </patternFill>
      </fill>
    </dxf>
  </rfmt>
  <rcv guid="{EF32CA8F-131B-41F0-AA31-167807ADE2D4}" action="delete"/>
  <rdn rId="0" localSheetId="1" customView="1" name="Z_EF32CA8F_131B_41F0_AA31_167807ADE2D4_.wvu.FilterData" hidden="1" oldHidden="1">
    <formula>общее!$A$6:$J$313</formula>
    <oldFormula>общее!$A$6:$J$546</oldFormula>
  </rdn>
  <rcv guid="{EF32CA8F-131B-41F0-AA31-167807ADE2D4}" action="add"/>
</revisions>
</file>

<file path=xl/revisions/revisionLog14221.xml><?xml version="1.0" encoding="utf-8"?>
<revisions xmlns="http://schemas.openxmlformats.org/spreadsheetml/2006/main" xmlns:r="http://schemas.openxmlformats.org/officeDocument/2006/relationships">
  <rcv guid="{D0621073-25BE-47D7-AC33-51146458D41C}" action="delete"/>
  <rdn rId="0" localSheetId="1" customView="1" name="Z_D0621073_25BE_47D7_AC33_51146458D41C_.wvu.FilterData" hidden="1" oldHidden="1">
    <formula>общее!$A$6:$J$300</formula>
    <oldFormula>общее!$A$6:$J$300</oldFormula>
  </rdn>
  <rcv guid="{D0621073-25BE-47D7-AC33-51146458D41C}" action="add"/>
</revisions>
</file>

<file path=xl/revisions/revisionLog142211.xml><?xml version="1.0" encoding="utf-8"?>
<revisions xmlns="http://schemas.openxmlformats.org/spreadsheetml/2006/main" xmlns:r="http://schemas.openxmlformats.org/officeDocument/2006/relationships">
  <rcc rId="3114" sId="1" numFmtId="4">
    <oc r="C112">
      <v>29821.007000000001</v>
    </oc>
    <nc r="C112">
      <v>58426.260999999999</v>
    </nc>
  </rcc>
  <rcc rId="3115" sId="1" numFmtId="4">
    <oc r="G112">
      <v>1134.098</v>
    </oc>
    <nc r="G112">
      <v>2556.12</v>
    </nc>
  </rcc>
  <rcc rId="3116" sId="1" numFmtId="4">
    <oc r="D112">
      <v>33497.555</v>
    </oc>
    <nc r="D112">
      <v>68879.198999999993</v>
    </nc>
  </rcc>
  <rcc rId="3117" sId="1" numFmtId="4">
    <oc r="H112">
      <v>1296.973</v>
    </oc>
    <nc r="H112">
      <v>3541.1880000000001</v>
    </nc>
  </rcc>
  <rfmt sheetId="1" sqref="A112:K112">
    <dxf>
      <fill>
        <patternFill>
          <bgColor rgb="FFFFFF00"/>
        </patternFill>
      </fill>
    </dxf>
  </rfmt>
  <rfmt sheetId="1" sqref="A112:K112">
    <dxf>
      <fill>
        <patternFill patternType="none">
          <bgColor auto="1"/>
        </patternFill>
      </fill>
    </dxf>
  </rfmt>
  <rcc rId="3118" sId="1" odxf="1" dxf="1" numFmtId="4">
    <oc r="C187">
      <f>1077.295+17437.948</f>
    </oc>
    <nc r="C187">
      <v>35259.591999999997</v>
    </nc>
    <ndxf>
      <alignment wrapText="0" readingOrder="0"/>
    </ndxf>
  </rcc>
  <rcc rId="3119" sId="1" numFmtId="4">
    <oc r="C188">
      <v>13819.353999999999</v>
    </oc>
    <nc r="C188">
      <v>26090.115000000002</v>
    </nc>
  </rcc>
  <rcc rId="3120" sId="1" numFmtId="4">
    <oc r="C190">
      <v>17618.391</v>
    </oc>
    <nc r="C190">
      <v>35739.296999999999</v>
    </nc>
  </rcc>
  <rcc rId="3121" sId="1" numFmtId="4">
    <oc r="C191">
      <f>2.6+260.075+2+9.977</f>
    </oc>
    <nc r="C191">
      <v>926.952</v>
    </nc>
  </rcc>
  <rcc rId="3122" sId="1" numFmtId="4">
    <oc r="G187">
      <f>6.614+91.935</f>
    </oc>
    <nc r="G187">
      <v>132.71899999999999</v>
    </nc>
  </rcc>
  <rcc rId="3123" sId="1" numFmtId="4">
    <oc r="G188">
      <v>171.82</v>
    </oc>
    <nc r="G188">
      <v>235.87299999999999</v>
    </nc>
  </rcc>
  <rcc rId="3124" sId="1" numFmtId="4">
    <oc r="G190">
      <v>50.012999999999998</v>
    </oc>
    <nc r="G190">
      <v>53.241999999999997</v>
    </nc>
  </rcc>
  <rcv guid="{D0621073-25BE-47D7-AC33-51146458D41C}" action="delete"/>
  <rdn rId="0" localSheetId="1" customView="1" name="Z_D0621073_25BE_47D7_AC33_51146458D41C_.wvu.FilterData" hidden="1" oldHidden="1">
    <formula>общее!$A$6:$J$300</formula>
    <oldFormula>общее!$A$6:$J$300</oldFormula>
  </rdn>
  <rcv guid="{D0621073-25BE-47D7-AC33-51146458D41C}" action="add"/>
</revisions>
</file>

<file path=xl/revisions/revisionLog1422111.xml><?xml version="1.0" encoding="utf-8"?>
<revisions xmlns="http://schemas.openxmlformats.org/spreadsheetml/2006/main" xmlns:r="http://schemas.openxmlformats.org/officeDocument/2006/relationships">
  <rcc rId="1640" sId="1">
    <oc r="J71">
      <f>H71/G71*100</f>
    </oc>
    <nc r="J71" t="inlineStr">
      <is>
        <t>в 4.8 р.б.</t>
      </is>
    </nc>
  </rcc>
  <rcc rId="1641" sId="1">
    <oc r="J76">
      <f>H76/G76*100</f>
    </oc>
    <nc r="J76" t="inlineStr">
      <is>
        <t>в 4.7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43.xml><?xml version="1.0" encoding="utf-8"?>
<revisions xmlns="http://schemas.openxmlformats.org/spreadsheetml/2006/main" xmlns:r="http://schemas.openxmlformats.org/officeDocument/2006/relationships">
  <rcc rId="6674" sId="1">
    <oc r="F26">
      <f>D26/C26*100</f>
    </oc>
    <nc r="F26" t="inlineStr">
      <is>
        <t>в 1,7 р.б.</t>
      </is>
    </nc>
  </rcc>
  <rcc rId="6675" sId="1">
    <oc r="F32">
      <f>D32/C32*100</f>
    </oc>
    <nc r="F32" t="inlineStr">
      <is>
        <t>в 1,6 р.б.</t>
      </is>
    </nc>
  </rcc>
  <rcc rId="6676" sId="1">
    <oc r="F43">
      <f>D43/C43*100</f>
    </oc>
    <nc r="F43" t="inlineStr">
      <is>
        <t>в 1,6 р.б.</t>
      </is>
    </nc>
  </rcc>
  <rcc rId="6677" sId="1" odxf="1" dxf="1">
    <oc r="F46">
      <f>D46/C46*100</f>
    </oc>
    <nc r="F46" t="inlineStr">
      <is>
        <t>в 1,5 р.б.</t>
      </is>
    </nc>
    <odxf>
      <font>
        <sz val="14"/>
        <name val="Times New Roman"/>
        <scheme val="none"/>
      </font>
    </odxf>
    <ndxf>
      <font>
        <sz val="14"/>
        <name val="Times New Roman"/>
        <scheme val="none"/>
      </font>
    </ndxf>
  </rcc>
  <rcc rId="6678" sId="1">
    <oc r="F65">
      <f>D65/C65*100</f>
    </oc>
    <nc r="F65" t="inlineStr">
      <is>
        <t>в 1,5 р.б.</t>
      </is>
    </nc>
  </rcc>
  <rcc rId="6679" sId="1">
    <oc r="F66">
      <f>D66/C66*100</f>
    </oc>
    <nc r="F66" t="inlineStr">
      <is>
        <t>в 1,5 р.б.</t>
      </is>
    </nc>
  </rcc>
  <rcc rId="6680" sId="1">
    <oc r="F67">
      <f>D67/C67*100</f>
    </oc>
    <nc r="F67" t="inlineStr">
      <is>
        <t>в 1,7 р.б.</t>
      </is>
    </nc>
  </rcc>
  <rfmt sheetId="1" sqref="F114">
    <dxf>
      <alignment horizontal="right" readingOrder="0"/>
    </dxf>
  </rfmt>
  <rcc rId="6681" sId="1">
    <oc r="F136">
      <f>SUM(D136/C136*100)</f>
    </oc>
    <nc r="F136" t="inlineStr">
      <is>
        <t>в 1,6 р.б.</t>
      </is>
    </nc>
  </rcc>
  <rcc rId="6682" sId="1">
    <oc r="F172">
      <f>SUM(D172/C172*100)</f>
    </oc>
    <nc r="F172" t="inlineStr">
      <is>
        <t>в 1,6 р.б.</t>
      </is>
    </nc>
  </rcc>
  <rcc rId="6683" sId="1">
    <oc r="F173">
      <f>SUM(D173/C173*100)</f>
    </oc>
    <nc r="F173" t="inlineStr">
      <is>
        <t>в 1,6 р.б.</t>
      </is>
    </nc>
  </rcc>
  <rcc rId="6684" sId="1">
    <oc r="F178">
      <f>SUM(D178/C178*100)</f>
    </oc>
    <nc r="F178" t="inlineStr">
      <is>
        <t>в 1,7 р.б.</t>
      </is>
    </nc>
  </rcc>
  <rcc rId="6685" sId="1">
    <oc r="F186">
      <f>SUM(D186/C186*100)</f>
    </oc>
    <nc r="F186" t="inlineStr">
      <is>
        <t>в 1,6 р.б.</t>
      </is>
    </nc>
  </rcc>
  <rcc rId="6686" sId="1">
    <nc r="F210" t="inlineStr">
      <is>
        <t>в 3,1 р.б.</t>
      </is>
    </nc>
  </rcc>
  <rcc rId="6687" sId="1">
    <nc r="F211" t="inlineStr">
      <is>
        <t>в 3,1 р.б.</t>
      </is>
    </nc>
  </rcc>
  <rcc rId="6688" sId="1">
    <oc r="F213">
      <f>SUM(D213/C213*100)</f>
    </oc>
    <nc r="F213" t="inlineStr">
      <is>
        <t>в 1,7 р.б.</t>
      </is>
    </nc>
  </rcc>
  <rcc rId="6689" sId="1">
    <oc r="F220">
      <f>SUM(D220/C220*100)</f>
    </oc>
    <nc r="F220" t="inlineStr">
      <is>
        <t>в 1,5 р.б.</t>
      </is>
    </nc>
  </rcc>
  <rcc rId="6690" sId="1">
    <oc r="F222">
      <f>SUM(D222/C222*100)</f>
    </oc>
    <nc r="F222" t="inlineStr">
      <is>
        <t>в 1,5 р.б.</t>
      </is>
    </nc>
  </rcc>
  <rcv guid="{966D3932-E429-4C59-AC55-697D9EEA620A}" action="delete"/>
  <rdn rId="0" localSheetId="1" customView="1" name="Z_966D3932_E429_4C59_AC55_697D9EEA620A_.wvu.PrintArea" hidden="1" oldHidden="1">
    <formula>общее!$A$1:$J$253</formula>
    <oldFormula>общее!$A$1:$J$253</oldFormula>
  </rdn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Cols" hidden="1" oldHidden="1">
    <formula>общее!$G:$J</formula>
    <oldFormula>общее!$G:$J</oldFormula>
  </rdn>
  <rdn rId="0" localSheetId="1" customView="1" name="Z_966D3932_E429_4C59_AC55_697D9EEA620A_.wvu.FilterData" hidden="1" oldHidden="1">
    <formula>общее!$A$6:$CQ$326</formula>
    <oldFormula>общее!$A$6:$CQ$326</oldFormula>
  </rdn>
  <rcv guid="{966D3932-E429-4C59-AC55-697D9EEA620A}" action="add"/>
</revisions>
</file>

<file path=xl/revisions/revisionLog1431.xml><?xml version="1.0" encoding="utf-8"?>
<revisions xmlns="http://schemas.openxmlformats.org/spreadsheetml/2006/main" xmlns:r="http://schemas.openxmlformats.org/officeDocument/2006/relationships">
  <rcc rId="2385" sId="1">
    <oc r="J125">
      <f>SUM(H125/G125*100)</f>
    </oc>
    <nc r="J125" t="inlineStr">
      <is>
        <t>в 2,0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3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3111.xml><?xml version="1.0" encoding="utf-8"?>
<revisions xmlns="http://schemas.openxmlformats.org/spreadsheetml/2006/main" xmlns:r="http://schemas.openxmlformats.org/officeDocument/2006/relationships">
  <rcc rId="2239" sId="1" numFmtId="4">
    <oc r="D237">
      <v>55221.455000000002</v>
    </oc>
    <nc r="D237">
      <v>123731.893</v>
    </nc>
  </rcc>
  <rcc rId="2240" sId="1" numFmtId="4">
    <oc r="D239">
      <v>5991.3860000000004</v>
    </oc>
    <nc r="D239">
      <f>35561.664+9304.121+2000+147.208+14834.57</f>
    </nc>
  </rcc>
  <rfmt sheetId="1" sqref="A235:J240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3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432.xml><?xml version="1.0" encoding="utf-8"?>
<revisions xmlns="http://schemas.openxmlformats.org/spreadsheetml/2006/main" xmlns:r="http://schemas.openxmlformats.org/officeDocument/2006/relationships">
  <rfmt sheetId="1" sqref="C89:J250">
    <dxf>
      <alignment horizontal="center" readingOrder="0"/>
    </dxf>
  </rfmt>
  <rcv guid="{CFD58EC5-F475-4F0C-8822-861C497EA100}" action="delete"/>
  <rdn rId="0" localSheetId="1" customView="1" name="Z_CFD58EC5_F475_4F0C_8822_861C497EA100_.wvu.PrintArea" hidden="1" oldHidden="1">
    <formula>общее!$A$1:$J$258</formula>
    <oldFormula>общее!$A$1:$J$258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общее!$198:$201</formula>
    <oldFormula>общее!$198:$201</oldFormula>
  </rdn>
  <rdn rId="0" localSheetId="1" customView="1" name="Z_CFD58EC5_F475_4F0C_8822_861C497EA100_.wvu.FilterData" hidden="1" oldHidden="1">
    <formula>общее!$A$6:$J$258</formula>
    <oldFormula>общее!$A$6:$J$258</oldFormula>
  </rdn>
  <rcv guid="{CFD58EC5-F475-4F0C-8822-861C497EA100}" action="add"/>
</revisions>
</file>

<file path=xl/revisions/revisionLog14321.xml><?xml version="1.0" encoding="utf-8"?>
<revisions xmlns="http://schemas.openxmlformats.org/spreadsheetml/2006/main" xmlns:r="http://schemas.openxmlformats.org/officeDocument/2006/relationships">
  <rcc rId="5307" sId="1">
    <oc r="B76" t="inlineStr">
      <is>
        <t>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</t>
      </is>
    </oc>
    <nc r="B76" t="inlineStr">
      <is>
        <t>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суб'єктам  літакобудування</t>
      </is>
    </nc>
  </rcc>
  <rcv guid="{1BDFBE17-25BB-4BB9-B67F-4757B39B2D64}" action="delete"/>
  <rdn rId="0" localSheetId="1" customView="1" name="Z_1BDFBE17_25BB_4BB9_B67F_4757B39B2D64_.wvu.Rows" hidden="1" oldHidden="1">
    <formula>общее!$89:$93</formula>
    <oldFormula>общее!$89:$93</oldFormula>
  </rdn>
  <rdn rId="0" localSheetId="1" customView="1" name="Z_1BDFBE17_25BB_4BB9_B67F_4757B39B2D64_.wvu.FilterData" hidden="1" oldHidden="1">
    <formula>общее!$A$6:$J$305</formula>
    <oldFormula>общее!$A$6:$J$305</oldFormula>
  </rdn>
  <rcv guid="{1BDFBE17-25BB-4BB9-B67F-4757B39B2D64}" action="add"/>
</revisions>
</file>

<file path=xl/revisions/revisionLog143211.xml><?xml version="1.0" encoding="utf-8"?>
<revisions xmlns="http://schemas.openxmlformats.org/spreadsheetml/2006/main" xmlns:r="http://schemas.openxmlformats.org/officeDocument/2006/relationships">
  <rcc rId="4503" sId="1" numFmtId="4">
    <oc r="H268">
      <v>18.106999999999999</v>
    </oc>
    <nc r="H268">
      <v>18.106000000000002</v>
    </nc>
  </rcc>
  <rcc rId="4504" sId="1" numFmtId="4">
    <oc r="H269">
      <v>16184.55</v>
    </oc>
    <nc r="H269">
      <v>16184.550999999999</v>
    </nc>
  </rcc>
  <rcv guid="{06B33669-D909-4CD8-806F-33C009B9DF0A}" action="delete"/>
  <rdn rId="0" localSheetId="1" customView="1" name="Z_06B33669_D909_4CD8_806F_33C009B9DF0A_.wvu.FilterData" hidden="1" oldHidden="1">
    <formula>общее!$A$6:$J$313</formula>
    <oldFormula>общее!$A$6:$J$313</oldFormula>
  </rdn>
  <rcv guid="{06B33669-D909-4CD8-806F-33C009B9DF0A}" action="add"/>
</revisions>
</file>

<file path=xl/revisions/revisionLog1432111.xml><?xml version="1.0" encoding="utf-8"?>
<revisions xmlns="http://schemas.openxmlformats.org/spreadsheetml/2006/main" xmlns:r="http://schemas.openxmlformats.org/officeDocument/2006/relationships">
  <rcv guid="{1BDFBE17-25BB-4BB9-B67F-4757B39B2D64}" action="delete"/>
  <rdn rId="0" localSheetId="1" customView="1" name="Z_1BDFBE17_25BB_4BB9_B67F_4757B39B2D64_.wvu.FilterData" hidden="1" oldHidden="1">
    <formula>общее!$A$6:$J$313</formula>
    <oldFormula>общее!$A$6:$J$313</oldFormula>
  </rdn>
  <rcv guid="{1BDFBE17-25BB-4BB9-B67F-4757B39B2D64}" action="add"/>
</revisions>
</file>

<file path=xl/revisions/revisionLog14321111.xml><?xml version="1.0" encoding="utf-8"?>
<revisions xmlns="http://schemas.openxmlformats.org/spreadsheetml/2006/main" xmlns:r="http://schemas.openxmlformats.org/officeDocument/2006/relationships">
  <rcc rId="3772" sId="1">
    <oc r="D207">
      <f>D208+D214+D215+D217+D220+D225</f>
    </oc>
    <nc r="D207">
      <f>D208+D214+D215+D217+D220+D225+D216</f>
    </nc>
  </rcc>
  <rcc rId="3773" sId="1">
    <nc r="D216">
      <f>6143.68087</f>
    </nc>
  </rcc>
  <rfmt sheetId="1" sqref="D207:D225">
    <dxf>
      <fill>
        <patternFill patternType="none">
          <bgColor auto="1"/>
        </patternFill>
      </fill>
    </dxf>
  </rfmt>
  <rcv guid="{3824CD03-2F75-4531-8348-997F8B6518CE}" action="delete"/>
  <rdn rId="0" localSheetId="1" customView="1" name="Z_3824CD03_2F75_4531_8348_997F8B6518CE_.wvu.FilterData" hidden="1" oldHidden="1">
    <formula>общее!$A$6:$J$304</formula>
    <oldFormula>общее!$A$6:$J$304</oldFormula>
  </rdn>
  <rcv guid="{3824CD03-2F75-4531-8348-997F8B6518CE}" action="add"/>
</revisions>
</file>

<file path=xl/revisions/revisionLog143211111.xml><?xml version="1.0" encoding="utf-8"?>
<revisions xmlns="http://schemas.openxmlformats.org/spreadsheetml/2006/main" xmlns:r="http://schemas.openxmlformats.org/officeDocument/2006/relationships">
  <rcc rId="2924" sId="1">
    <oc r="J93" t="inlineStr">
      <is>
        <t>в 4.7 р.б.</t>
      </is>
    </oc>
    <nc r="J93" t="inlineStr">
      <is>
        <t>в 2.9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4322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общее!$A$1:$J$295</formula>
    <oldFormula>общее!$A$1:$J$295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общее!$223:$226,общее!$228:$233</formula>
    <oldFormula>общее!$223:$226,общее!$228:$233</oldFormula>
  </rdn>
  <rdn rId="0" localSheetId="1" customView="1" name="Z_CFD58EC5_F475_4F0C_8822_861C497EA100_.wvu.FilterData" hidden="1" oldHidden="1">
    <formula>общее!$A$6:$J$295</formula>
    <oldFormula>общее!$A$6:$J$295</oldFormula>
  </rdn>
  <rcv guid="{CFD58EC5-F475-4F0C-8822-861C497EA100}" action="add"/>
</revisions>
</file>

<file path=xl/revisions/revisionLog1433.xml><?xml version="1.0" encoding="utf-8"?>
<revisions xmlns="http://schemas.openxmlformats.org/spreadsheetml/2006/main" xmlns:r="http://schemas.openxmlformats.org/officeDocument/2006/relationships">
  <rcc rId="5826" sId="1" numFmtId="4">
    <oc r="D222">
      <v>399.95</v>
    </oc>
    <nc r="D222"/>
  </rcc>
  <rcc rId="5827" sId="1">
    <oc r="E222">
      <f>SUM(D222-C222)</f>
    </oc>
    <nc r="E222"/>
  </rcc>
  <rcc rId="5828" sId="1">
    <oc r="D211">
      <f>D212+D213+D222+D221</f>
    </oc>
    <nc r="D211"/>
  </rcc>
  <rcc rId="5829" sId="1">
    <oc r="E211">
      <f>SUM(D211-C211)</f>
    </oc>
    <nc r="E211"/>
  </rcc>
  <rcc rId="5830" sId="1" numFmtId="4">
    <nc r="H232">
      <v>1233.69</v>
    </nc>
  </rcc>
  <rcc rId="5831" sId="1">
    <nc r="H229">
      <f>SUM(H230:H236)</f>
    </nc>
  </rcc>
  <rcc rId="5832" sId="1">
    <nc r="I232">
      <f>SUM(H232-G232)</f>
    </nc>
  </rcc>
  <rcc rId="5833" sId="1">
    <oc r="J211">
      <f>SUM(H211/G211*100)</f>
    </oc>
    <nc r="J211" t="inlineStr">
      <is>
        <t>в 25,8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общее!$A$1:$J$274</formula>
    <oldFormula>общее!$A$1:$J$274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общее!$214:$217</formula>
    <oldFormula>общее!$214:$217</oldFormula>
  </rdn>
  <rdn rId="0" localSheetId="1" customView="1" name="Z_CFD58EC5_F475_4F0C_8822_861C497EA100_.wvu.FilterData" hidden="1" oldHidden="1">
    <formula>общее!$A$6:$J$274</formula>
    <oldFormula>общее!$A$6:$J$274</oldFormula>
  </rdn>
  <rcv guid="{CFD58EC5-F475-4F0C-8822-861C497EA100}" action="add"/>
</revisions>
</file>

<file path=xl/revisions/revisionLog14331.xml><?xml version="1.0" encoding="utf-8"?>
<revisions xmlns="http://schemas.openxmlformats.org/spreadsheetml/2006/main" xmlns:r="http://schemas.openxmlformats.org/officeDocument/2006/relationships">
  <rcc rId="5530" sId="1" numFmtId="4">
    <oc r="D252">
      <v>10688.578</v>
    </oc>
    <nc r="D252"/>
  </rcc>
  <rfmt sheetId="1" sqref="A245:J245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общее!$A$1:$J$280</formula>
    <oldFormula>общее!$A$1:$J$280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общее!$216:$219,общее!$221:$226</formula>
    <oldFormula>общее!$216:$219,общее!$221:$226</oldFormula>
  </rdn>
  <rdn rId="0" localSheetId="1" customView="1" name="Z_CFD58EC5_F475_4F0C_8822_861C497EA100_.wvu.FilterData" hidden="1" oldHidden="1">
    <formula>общее!$A$6:$J$280</formula>
    <oldFormula>общее!$A$6:$J$280</oldFormula>
  </rdn>
  <rcv guid="{CFD58EC5-F475-4F0C-8822-861C497EA100}" action="add"/>
</revisions>
</file>

<file path=xl/revisions/revisionLog144.xml><?xml version="1.0" encoding="utf-8"?>
<revisions xmlns="http://schemas.openxmlformats.org/spreadsheetml/2006/main" xmlns:r="http://schemas.openxmlformats.org/officeDocument/2006/relationships">
  <rcc rId="2876" sId="1">
    <oc r="G46">
      <f>G65+G71+G72+G73</f>
    </oc>
    <nc r="G46">
      <f>G65+G73</f>
    </nc>
  </rcc>
  <rcc rId="2877" sId="1">
    <oc r="H46">
      <f>H65+H71+H72+H73</f>
    </oc>
    <nc r="H46">
      <f>H65+H73</f>
    </nc>
  </rcc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441.xml><?xml version="1.0" encoding="utf-8"?>
<revisions xmlns="http://schemas.openxmlformats.org/spreadsheetml/2006/main" xmlns:r="http://schemas.openxmlformats.org/officeDocument/2006/relationships">
  <rcc rId="2435" sId="1">
    <nc r="E15">
      <f>D15-C15</f>
    </nc>
  </rcc>
  <rcc rId="2436" sId="1">
    <nc r="E16">
      <f>D16-C16</f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4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4111.xml><?xml version="1.0" encoding="utf-8"?>
<revisions xmlns="http://schemas.openxmlformats.org/spreadsheetml/2006/main" xmlns:r="http://schemas.openxmlformats.org/officeDocument/2006/relationships">
  <rfmt sheetId="1" sqref="D250:F252">
    <dxf>
      <fill>
        <patternFill patternType="none">
          <bgColor auto="1"/>
        </patternFill>
      </fill>
    </dxf>
  </rfmt>
  <rcc rId="2309" sId="1" numFmtId="4">
    <oc r="D253">
      <v>14986.130999999999</v>
    </oc>
    <nc r="D253">
      <v>11603.275</v>
    </nc>
  </rcc>
  <rcc rId="2310" sId="1" numFmtId="4">
    <oc r="D258">
      <v>4654.5439999999999</v>
    </oc>
    <nc r="D258">
      <v>8418.4779999999992</v>
    </nc>
  </rcc>
  <rcc rId="2311" sId="1" numFmtId="4">
    <oc r="H253">
      <v>24077.780999999999</v>
    </oc>
    <nc r="H253">
      <v>27460.637999999999</v>
    </nc>
  </rcc>
  <rfmt sheetId="1" sqref="A255:J261">
    <dxf>
      <fill>
        <patternFill patternType="none">
          <bgColor auto="1"/>
        </patternFill>
      </fill>
    </dxf>
  </rfmt>
  <rfmt sheetId="1" sqref="H249:J252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41111.xml><?xml version="1.0" encoding="utf-8"?>
<revisions xmlns="http://schemas.openxmlformats.org/spreadsheetml/2006/main" xmlns:r="http://schemas.openxmlformats.org/officeDocument/2006/relationships">
  <rcc rId="2245" sId="1" numFmtId="4">
    <nc r="D244">
      <v>806.01199999999994</v>
    </nc>
  </rcc>
  <rcc rId="2246" sId="1" numFmtId="4">
    <nc r="H244">
      <v>2206.9189999999999</v>
    </nc>
  </rcc>
  <rcc rId="2247" sId="1" numFmtId="4">
    <oc r="H246">
      <v>101550.913</v>
    </oc>
    <nc r="H246">
      <f>1500+219330.844</f>
    </nc>
  </rcc>
  <rcc rId="2248" sId="1" numFmtId="4">
    <nc r="D247">
      <v>141.011</v>
    </nc>
  </rcc>
  <rcc rId="2249" sId="1">
    <oc r="D250">
      <f>716.915+312.363</f>
    </oc>
    <nc r="D250">
      <f>1527.059+1332.475</f>
    </nc>
  </rcc>
  <rfmt sheetId="1" sqref="D241:J250">
    <dxf>
      <fill>
        <patternFill patternType="none">
          <bgColor auto="1"/>
        </patternFill>
      </fill>
    </dxf>
  </rfmt>
  <rfmt sheetId="1" sqref="A241:B250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42.xml><?xml version="1.0" encoding="utf-8"?>
<revisions xmlns="http://schemas.openxmlformats.org/spreadsheetml/2006/main" xmlns:r="http://schemas.openxmlformats.org/officeDocument/2006/relationships">
  <rcc rId="2827" sId="1" numFmtId="4">
    <oc r="G69">
      <v>99.524000000000001</v>
    </oc>
    <nc r="G69">
      <v>105.32299999999999</v>
    </nc>
  </rcc>
  <rcc rId="2828" sId="1" numFmtId="4">
    <oc r="H69">
      <v>12.14</v>
    </oc>
    <nc r="H69">
      <v>42.381999999999998</v>
    </nc>
  </rcc>
  <rfmt sheetId="1" sqref="A69:XFD6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общее!$A$2:$J$284</formula>
    <oldFormula>общее!$A$2:$J$284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общее!$A$6:$J$297</formula>
    <oldFormula>общее!$A$6:$J$297</oldFormula>
  </rdn>
  <rcv guid="{95A7493F-2B11-406A-BB91-458FD9DC3BAE}" action="add"/>
</revisions>
</file>

<file path=xl/revisions/revisionLog14421.xml><?xml version="1.0" encoding="utf-8"?>
<revisions xmlns="http://schemas.openxmlformats.org/spreadsheetml/2006/main" xmlns:r="http://schemas.openxmlformats.org/officeDocument/2006/relationships">
  <rcc rId="2457" sId="1" numFmtId="4">
    <oc r="C19">
      <v>4.7969999999999997</v>
    </oc>
    <nc r="C19">
      <v>5.08</v>
    </nc>
  </rcc>
  <rcc rId="2458" sId="1" numFmtId="4">
    <oc r="D19">
      <v>7.6440000000000001</v>
    </oc>
    <nc r="D19">
      <v>17.283000000000001</v>
    </nc>
  </rcc>
  <rfmt sheetId="1" sqref="A19:XFD1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43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45.xml><?xml version="1.0" encoding="utf-8"?>
<revisions xmlns="http://schemas.openxmlformats.org/spreadsheetml/2006/main" xmlns:r="http://schemas.openxmlformats.org/officeDocument/2006/relationships">
  <rfmt sheetId="1" sqref="D89:J246">
    <dxf>
      <alignment horizontal="right" readingOrder="0"/>
    </dxf>
  </rfmt>
  <rfmt sheetId="1" sqref="C89:C246">
    <dxf>
      <alignment horizontal="right" readingOrder="0"/>
    </dxf>
  </rfmt>
  <rdn rId="0" localSheetId="1" customView="1" name="Z_966D3932_E429_4C59_AC55_697D9EEA620A_.wvu.Cols" hidden="1" oldHidden="1">
    <oldFormula>общее!$G:$J</oldFormula>
  </rdn>
  <rcv guid="{966D3932-E429-4C59-AC55-697D9EEA620A}" action="delete"/>
  <rdn rId="0" localSheetId="1" customView="1" name="Z_966D3932_E429_4C59_AC55_697D9EEA620A_.wvu.PrintArea" hidden="1" oldHidden="1">
    <formula>общее!$A$1:$J$253</formula>
    <oldFormula>общее!$A$1:$J$253</oldFormula>
  </rdn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общее!$A$6:$CQ$326</formula>
    <oldFormula>общее!$A$6:$CQ$326</oldFormula>
  </rdn>
  <rcv guid="{966D3932-E429-4C59-AC55-697D9EEA620A}" action="add"/>
</revisions>
</file>

<file path=xl/revisions/revisionLog1451.xml><?xml version="1.0" encoding="utf-8"?>
<revisions xmlns="http://schemas.openxmlformats.org/spreadsheetml/2006/main" xmlns:r="http://schemas.openxmlformats.org/officeDocument/2006/relationships">
  <rcc rId="5379" sId="1">
    <nc r="I170">
      <f>SUM(H170-G170)</f>
    </nc>
  </rcc>
  <rfmt sheetId="1" sqref="J170" start="0" length="0">
    <dxf>
      <numFmt numFmtId="168" formatCode="#,##0.0"/>
    </dxf>
  </rfmt>
  <rcc rId="5380" sId="1">
    <nc r="J170" t="inlineStr">
      <is>
        <t>в 2,5 р.б.</t>
      </is>
    </nc>
  </rcc>
  <rcc rId="5381" sId="1">
    <oc r="H171">
      <f>SUM(H172:H173)</f>
    </oc>
    <nc r="H171"/>
  </rcc>
  <rcc rId="5382" sId="1" numFmtId="4">
    <oc r="H172">
      <v>0</v>
    </oc>
    <nc r="H172"/>
  </rcc>
  <rcc rId="5383" sId="1" numFmtId="4">
    <oc r="H173">
      <v>0</v>
    </oc>
    <nc r="H173"/>
  </rcc>
  <rrc rId="5384" sId="1" ref="A171:XFD171" action="deleteRow">
    <undo index="23" exp="ref" v="1" dr="H171" r="H141" sId="1"/>
    <undo index="23" exp="ref" v="1" dr="G171" r="G141" sId="1"/>
    <undo index="2" exp="area" ref3D="1" dr="$A$228:$XFD$233" dn="Z_CFD58EC5_F475_4F0C_8822_861C497EA100_.wvu.Rows" sId="1"/>
    <undo index="1" exp="area" ref3D="1" dr="$A$223:$XFD$226" dn="Z_CFD58EC5_F475_4F0C_8822_861C497EA100_.wvu.Rows" sId="1"/>
    <rfmt sheetId="1" xfDxf="1" sqref="A171:XFD171" start="0" length="0">
      <dxf>
        <font>
          <sz val="11"/>
        </font>
      </dxf>
    </rfmt>
    <rcc rId="0" sId="1" dxf="1">
      <nc r="A171" t="inlineStr">
        <is>
          <t>3220</t>
        </is>
      </nc>
      <ndxf>
        <font>
          <sz val="14"/>
          <name val="Times New Roman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1" t="inlineStr">
        <is>
          <t>Грошова компенсація за належні для отримання жилі приміщення для окремих категорій населення відповідно до законодавства</t>
        </is>
      </nc>
      <ndxf>
        <font>
          <sz val="14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7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1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1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1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1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85" sId="1" ref="A171:XFD171" action="deleteRow">
    <undo index="2" exp="area" ref3D="1" dr="$A$227:$XFD$232" dn="Z_CFD58EC5_F475_4F0C_8822_861C497EA100_.wvu.Rows" sId="1"/>
    <undo index="1" exp="area" ref3D="1" dr="$A$222:$XFD$225" dn="Z_CFD58EC5_F475_4F0C_8822_861C497EA100_.wvu.Rows" sId="1"/>
    <rfmt sheetId="1" xfDxf="1" sqref="A171:XFD171" start="0" length="0">
      <dxf>
        <font>
          <sz val="11"/>
        </font>
      </dxf>
    </rfmt>
    <rcc rId="0" sId="1" dxf="1">
      <nc r="A171" t="inlineStr">
        <is>
          <t>3221</t>
        </is>
      </nc>
      <ndxf>
        <font>
          <sz val="14"/>
          <name val="Times New Roman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1" t="inlineStr">
        <is>
          <t xml:space="preserve"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
</t>
        </is>
      </nc>
      <ndxf>
        <font>
          <sz val="14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7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1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1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1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1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86" sId="1" ref="A171:XFD171" action="deleteRow">
    <undo index="2" exp="area" ref3D="1" dr="$A$226:$XFD$231" dn="Z_CFD58EC5_F475_4F0C_8822_861C497EA100_.wvu.Rows" sId="1"/>
    <undo index="1" exp="area" ref3D="1" dr="$A$221:$XFD$224" dn="Z_CFD58EC5_F475_4F0C_8822_861C497EA100_.wvu.Rows" sId="1"/>
    <rfmt sheetId="1" xfDxf="1" sqref="A171:XFD171" start="0" length="0">
      <dxf>
        <font>
          <sz val="11"/>
        </font>
      </dxf>
    </rfmt>
    <rcc rId="0" sId="1" dxf="1">
      <nc r="A171" t="inlineStr">
        <is>
          <t>3222</t>
        </is>
      </nc>
      <ndxf>
        <font>
          <sz val="14"/>
          <name val="Times New Roman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1" t="inlineStr">
        <is>
      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</t>
        </is>
      </nc>
      <ndxf>
        <font>
          <sz val="14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7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1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1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1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1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87" sId="1" ref="A171:XFD171" action="deleteRow">
    <undo index="2" exp="area" ref3D="1" dr="$A$225:$XFD$230" dn="Z_CFD58EC5_F475_4F0C_8822_861C497EA100_.wvu.Rows" sId="1"/>
    <undo index="1" exp="area" ref3D="1" dr="$A$220:$XFD$223" dn="Z_CFD58EC5_F475_4F0C_8822_861C497EA100_.wvu.Rows" sId="1"/>
    <rfmt sheetId="1" xfDxf="1" sqref="A171:XFD171" start="0" length="0">
      <dxf>
        <font>
          <sz val="11"/>
        </font>
      </dxf>
    </rfmt>
    <rcc rId="0" sId="1" dxf="1">
      <nc r="A171" t="inlineStr">
        <is>
          <t>3223</t>
        </is>
      </nc>
      <ndxf>
        <font>
          <sz val="14"/>
          <name val="Times New Roman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1" t="inlineStr">
        <is>
      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      </is>
      </nc>
      <ndxf>
        <font>
          <sz val="14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7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1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1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1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1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5388" sId="1">
    <oc r="I171">
      <f>SUM(H171-G171)</f>
    </oc>
    <nc r="I171">
      <f>SUM(H171-G171)</f>
    </nc>
  </rcc>
  <rcc rId="5389" sId="1" odxf="1" dxf="1">
    <oc r="J171" t="inlineStr">
      <is>
        <t>в 1,7 р.б.</t>
      </is>
    </oc>
    <nc r="J171">
      <f>SUM(H171/G171*100)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390" sId="1">
    <oc r="I172">
      <f>SUM(H172-G172)</f>
    </oc>
    <nc r="I172">
      <f>SUM(H172-G172)</f>
    </nc>
  </rcc>
  <rcc rId="5391" sId="1" odxf="1" dxf="1">
    <oc r="J172" t="inlineStr">
      <is>
        <t>в 1,7 р.б.</t>
      </is>
    </oc>
    <nc r="J172">
      <f>SUM(H172/G172*100)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общее!$219:$222,общее!$224:$229</formula>
    <oldFormula>общее!$219:$222,общее!$224:$229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45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5111.xml><?xml version="1.0" encoding="utf-8"?>
<revisions xmlns="http://schemas.openxmlformats.org/spreadsheetml/2006/main" xmlns:r="http://schemas.openxmlformats.org/officeDocument/2006/relationships">
  <rcc rId="2316" sId="1">
    <oc r="J258">
      <f>SUM(H258/G258*100)</f>
    </oc>
    <nc r="J258"/>
  </rcc>
  <rcc rId="2317" sId="1">
    <oc r="J255">
      <f>SUM(H255/G255*100)</f>
    </oc>
    <nc r="J255"/>
  </rcc>
  <rcc rId="2318" sId="1">
    <oc r="F257">
      <f>SUM(D257/C257*100)</f>
    </oc>
    <nc r="F257"/>
  </rcc>
  <rfmt sheetId="1" sqref="D258">
    <dxf>
      <numFmt numFmtId="167" formatCode="#,##0.000"/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512.xml><?xml version="1.0" encoding="utf-8"?>
<revisions xmlns="http://schemas.openxmlformats.org/spreadsheetml/2006/main" xmlns:r="http://schemas.openxmlformats.org/officeDocument/2006/relationships">
  <rcc rId="4662" sId="1" numFmtId="4">
    <oc r="D218">
      <f>23060.11008+974.87351+3960.33486</f>
    </oc>
    <nc r="D218">
      <v>3597.3474799999999</v>
    </nc>
  </rcc>
  <rfmt sheetId="1" sqref="D218">
    <dxf>
      <fill>
        <patternFill patternType="none">
          <bgColor auto="1"/>
        </patternFill>
      </fill>
    </dxf>
  </rfmt>
  <rcc rId="4663" sId="1" numFmtId="4">
    <oc r="H218">
      <f>22267.70664+15911.47381+2598.04876+6208.8694</f>
    </oc>
    <nc r="H218">
      <v>1431.0120199999999</v>
    </nc>
  </rcc>
  <rfmt sheetId="1" sqref="H218">
    <dxf>
      <fill>
        <patternFill patternType="none">
          <bgColor auto="1"/>
        </patternFill>
      </fill>
    </dxf>
  </rfmt>
  <rfmt sheetId="1" sqref="H217">
    <dxf>
      <fill>
        <patternFill patternType="none">
          <bgColor auto="1"/>
        </patternFill>
      </fill>
    </dxf>
  </rfmt>
  <rcc rId="4664" sId="1">
    <oc r="D221">
      <f>14925.114+5279+15620.547+9884.87536</f>
    </oc>
    <nc r="D221">
      <f>6197.8984</f>
    </nc>
  </rcc>
  <rfmt sheetId="1" sqref="D221">
    <dxf>
      <fill>
        <patternFill patternType="none">
          <bgColor auto="1"/>
        </patternFill>
      </fill>
    </dxf>
  </rfmt>
  <rfmt sheetId="1" sqref="E221:F221">
    <dxf>
      <fill>
        <patternFill patternType="none">
          <bgColor auto="1"/>
        </patternFill>
      </fill>
    </dxf>
  </rfmt>
</revisions>
</file>

<file path=xl/revisions/revisionLog145121.xml><?xml version="1.0" encoding="utf-8"?>
<revisions xmlns="http://schemas.openxmlformats.org/spreadsheetml/2006/main" xmlns:r="http://schemas.openxmlformats.org/officeDocument/2006/relationships">
  <rfmt sheetId="1" sqref="A196:XFD201">
    <dxf>
      <fill>
        <patternFill patternType="none">
          <bgColor auto="1"/>
        </patternFill>
      </fill>
    </dxf>
  </rfmt>
  <rcv guid="{EF32CA8F-131B-41F0-AA31-167807ADE2D4}" action="delete"/>
  <rdn rId="0" localSheetId="1" customView="1" name="Z_EF32CA8F_131B_41F0_AA31_167807ADE2D4_.wvu.FilterData" hidden="1" oldHidden="1">
    <formula>общее!$A$6:$J$313</formula>
    <oldFormula>общее!$A$6:$J$313</oldFormula>
  </rdn>
  <rcv guid="{EF32CA8F-131B-41F0-AA31-167807ADE2D4}" action="add"/>
</revisions>
</file>

<file path=xl/revisions/revisionLog1451211.xml><?xml version="1.0" encoding="utf-8"?>
<revisions xmlns="http://schemas.openxmlformats.org/spreadsheetml/2006/main" xmlns:r="http://schemas.openxmlformats.org/officeDocument/2006/relationships">
  <rcc rId="3875" sId="1" numFmtId="4">
    <oc r="G263">
      <v>23925.5</v>
    </oc>
    <nc r="G263">
      <v>48369.53</v>
    </nc>
  </rcc>
  <rcc rId="3876" sId="1" numFmtId="4">
    <nc r="G270">
      <v>49.9</v>
    </nc>
  </rcc>
  <rcc rId="3877" sId="1">
    <nc r="G269">
      <f>SUM(G270)</f>
    </nc>
  </rcc>
  <rcc rId="3878" sId="1" odxf="1" dxf="1">
    <nc r="H269">
      <f>SUM(H270)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3879" sId="1" odxf="1" dxf="1">
    <nc r="I269">
      <f>SUM(H269-G269)</f>
    </nc>
    <odxf>
      <font>
        <b/>
        <sz val="14"/>
        <name val="Times New Roman"/>
        <scheme val="none"/>
      </font>
      <fill>
        <patternFill patternType="solid">
          <bgColor theme="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3880" sId="1" odxf="1" dxf="1">
    <nc r="J269">
      <f>SUM(H269/G269*100)</f>
    </nc>
    <odxf>
      <font>
        <b/>
        <sz val="14"/>
        <name val="Times New Roman"/>
        <scheme val="none"/>
      </font>
      <numFmt numFmtId="165" formatCode="0.0"/>
    </odxf>
    <ndxf>
      <font>
        <b val="0"/>
        <sz val="14"/>
        <name val="Times New Roman"/>
        <scheme val="none"/>
      </font>
      <numFmt numFmtId="168" formatCode="#,##0.0"/>
    </ndxf>
  </rcc>
  <rcv guid="{CFD58EC5-F475-4F0C-8822-861C497EA100}" action="delete"/>
  <rdn rId="0" localSheetId="1" customView="1" name="Z_CFD58EC5_F475_4F0C_8822_861C497EA100_.wvu.PrintArea" hidden="1" oldHidden="1">
    <formula>общее!$A$1:$J$304</formula>
    <oldFormula>общее!$A$1:$J$304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общее!$232:$235,общее!$237:$242</formula>
    <oldFormula>общее!$232:$235,общее!$237:$242</oldFormula>
  </rdn>
  <rdn rId="0" localSheetId="1" customView="1" name="Z_CFD58EC5_F475_4F0C_8822_861C497EA100_.wvu.FilterData" hidden="1" oldHidden="1">
    <formula>общее!$A$6:$J$304</formula>
    <oldFormula>общее!$A$6:$J$304</oldFormula>
  </rdn>
  <rcv guid="{CFD58EC5-F475-4F0C-8822-861C497EA100}" action="add"/>
</revisions>
</file>

<file path=xl/revisions/revisionLog14512111.xml><?xml version="1.0" encoding="utf-8"?>
<revisions xmlns="http://schemas.openxmlformats.org/spreadsheetml/2006/main" xmlns:r="http://schemas.openxmlformats.org/officeDocument/2006/relationships">
  <rcc rId="2440" sId="1">
    <oc r="D10">
      <f>SUM(D11:D14)</f>
    </oc>
    <nc r="D10">
      <f>SUM(D11:D16)</f>
    </nc>
  </rcc>
  <rcc rId="2441" sId="1">
    <oc r="C10">
      <f>SUM(C11:C14)</f>
    </oc>
    <nc r="C10">
      <f>SUM(C11:C16)</f>
    </nc>
  </rcc>
  <rcc rId="2442" sId="1" numFmtId="4">
    <oc r="D16">
      <v>4.3789999999999996</v>
    </oc>
    <nc r="D16">
      <v>4.3780000000000001</v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52.xml><?xml version="1.0" encoding="utf-8"?>
<revisions xmlns="http://schemas.openxmlformats.org/spreadsheetml/2006/main" xmlns:r="http://schemas.openxmlformats.org/officeDocument/2006/relationships">
  <rfmt sheetId="1" sqref="A89:A248">
    <dxf>
      <alignment horizontal="center" readingOrder="0"/>
    </dxf>
  </rfmt>
  <rfmt sheetId="1" sqref="A251:A256">
    <dxf>
      <alignment horizontal="center" readingOrder="0"/>
    </dxf>
  </rfmt>
  <rfmt sheetId="1" sqref="A8:A86">
    <dxf>
      <alignment horizontal="center" readingOrder="0"/>
    </dxf>
  </rfmt>
  <rcv guid="{CFD58EC5-F475-4F0C-8822-861C497EA100}" action="delete"/>
  <rdn rId="0" localSheetId="1" customView="1" name="Z_CFD58EC5_F475_4F0C_8822_861C497EA100_.wvu.PrintArea" hidden="1" oldHidden="1">
    <formula>общее!$A$1:$J$256</formula>
    <oldFormula>общее!$A$1:$J$256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общее!$198:$201</formula>
    <oldFormula>общее!$198:$201</oldFormula>
  </rdn>
  <rdn rId="0" localSheetId="1" customView="1" name="Z_CFD58EC5_F475_4F0C_8822_861C497EA100_.wvu.FilterData" hidden="1" oldHidden="1">
    <formula>общее!$A$6:$J$256</formula>
    <oldFormula>общее!$A$6:$J$256</oldFormula>
  </rdn>
  <rcv guid="{CFD58EC5-F475-4F0C-8822-861C497EA100}" action="add"/>
</revisions>
</file>

<file path=xl/revisions/revisionLog1452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общее!$A$1:$J$256</formula>
    <oldFormula>общее!$A$1:$J$256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общее!$198:$201</formula>
    <oldFormula>общее!$198:$201</oldFormula>
  </rdn>
  <rdn rId="0" localSheetId="1" customView="1" name="Z_CFD58EC5_F475_4F0C_8822_861C497EA100_.wvu.FilterData" hidden="1" oldHidden="1">
    <formula>общее!$A$6:$J$256</formula>
    <oldFormula>общее!$A$6:$J$256</oldFormula>
  </rdn>
  <rcv guid="{CFD58EC5-F475-4F0C-8822-861C497EA100}" action="add"/>
</revisions>
</file>

<file path=xl/revisions/revisionLog145211.xml><?xml version="1.0" encoding="utf-8"?>
<revisions xmlns="http://schemas.openxmlformats.org/spreadsheetml/2006/main" xmlns:r="http://schemas.openxmlformats.org/officeDocument/2006/relationships">
  <rcc rId="3813" sId="1">
    <oc r="J207">
      <f>SUM(H207/G207*100)</f>
    </oc>
    <nc r="J207" t="inlineStr">
      <is>
        <t>в 165,9 р.б.</t>
      </is>
    </nc>
  </rcc>
  <rcc rId="3814" sId="1">
    <oc r="J208" t="inlineStr">
      <is>
        <t>в 7050,0 р.б.</t>
      </is>
    </oc>
    <nc r="J208" t="inlineStr">
      <is>
        <t>в 610,7 р.б.</t>
      </is>
    </nc>
  </rcc>
  <rcc rId="3815" sId="1">
    <oc r="J209" t="inlineStr">
      <is>
        <t>в 7050,0 р.б.</t>
      </is>
    </oc>
    <nc r="J209" t="inlineStr">
      <is>
        <t>в 610,7 р.б.</t>
      </is>
    </nc>
  </rcc>
  <rcc rId="3816" sId="1">
    <oc r="J215">
      <f>SUM(H215/G215*100)</f>
    </oc>
    <nc r="J215" t="inlineStr">
      <is>
        <t>в 57,0 р.б.</t>
      </is>
    </nc>
  </rcc>
  <rfmt sheetId="1" sqref="F217" start="0" length="0">
    <dxf>
      <fill>
        <patternFill patternType="none">
          <bgColor indexed="65"/>
        </patternFill>
      </fill>
    </dxf>
  </rfmt>
  <rfmt sheetId="1" sqref="J214" start="0" length="0">
    <dxf>
      <numFmt numFmtId="168" formatCode="#,##0.0"/>
      <fill>
        <patternFill patternType="none">
          <bgColor indexed="65"/>
        </patternFill>
      </fill>
    </dxf>
  </rfmt>
  <rfmt sheetId="1" sqref="J217" start="0" length="0">
    <dxf>
      <numFmt numFmtId="168" formatCode="#,##0.0"/>
      <fill>
        <patternFill patternType="none">
          <bgColor indexed="65"/>
        </patternFill>
      </fill>
    </dxf>
  </rfmt>
  <rcc rId="3817" sId="1">
    <oc r="F220" t="inlineStr">
      <is>
        <t>в 6,6 р.б.</t>
      </is>
    </oc>
    <nc r="F220" t="inlineStr">
      <is>
        <t>в 2,4 р.б.</t>
      </is>
    </nc>
  </rcc>
  <rcc rId="3818" sId="1">
    <oc r="F223" t="inlineStr">
      <is>
        <t>в 6,6 р.б.</t>
      </is>
    </oc>
    <nc r="F223" t="inlineStr">
      <is>
        <t>в 2,4 р.б.</t>
      </is>
    </nc>
  </rcc>
  <rfmt sheetId="1" sqref="J220" start="0" length="0">
    <dxf>
      <numFmt numFmtId="168" formatCode="#,##0.0"/>
      <fill>
        <patternFill patternType="none">
          <bgColor indexed="65"/>
        </patternFill>
      </fill>
    </dxf>
  </rfmt>
  <rfmt sheetId="1" sqref="J224">
    <dxf>
      <fill>
        <patternFill patternType="none">
          <bgColor auto="1"/>
        </patternFill>
      </fill>
    </dxf>
  </rfmt>
  <rfmt sheetId="1" sqref="F225">
    <dxf>
      <fill>
        <patternFill patternType="none">
          <bgColor auto="1"/>
        </patternFill>
      </fill>
    </dxf>
  </rfmt>
  <rfmt sheetId="1" sqref="F245" start="0" length="2147483647">
    <dxf>
      <font>
        <b/>
      </font>
    </dxf>
  </rfmt>
  <rfmt sheetId="1" sqref="J245:J249">
    <dxf>
      <fill>
        <patternFill patternType="none">
          <bgColor auto="1"/>
        </patternFill>
      </fill>
    </dxf>
  </rfmt>
  <rcc rId="3819" sId="1" odxf="1" dxf="1">
    <nc r="F252">
      <f>SUM(D252/C252*100)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820" sId="1" odxf="1" dxf="1">
    <nc r="F253">
      <f>SUM(D253/C253*100)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821" sId="1">
    <oc r="J260">
      <f>SUM(H260/G260*100)</f>
    </oc>
    <nc r="J260"/>
  </rcc>
  <rfmt sheetId="1" sqref="J259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общее!$A$1:$J$304</formula>
    <oldFormula>общее!$A$1:$J$304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общее!$232:$235,общее!$237:$242</formula>
    <oldFormula>общее!$232:$235,общее!$237:$242</oldFormula>
  </rdn>
  <rdn rId="0" localSheetId="1" customView="1" name="Z_CFD58EC5_F475_4F0C_8822_861C497EA100_.wvu.FilterData" hidden="1" oldHidden="1">
    <formula>общее!$A$6:$J$304</formula>
    <oldFormula>общее!$A$6:$J$304</oldFormula>
  </rdn>
  <rcv guid="{CFD58EC5-F475-4F0C-8822-861C497EA100}" action="add"/>
</revisions>
</file>

<file path=xl/revisions/revisionLog1452111.xml><?xml version="1.0" encoding="utf-8"?>
<revisions xmlns="http://schemas.openxmlformats.org/spreadsheetml/2006/main" xmlns:r="http://schemas.openxmlformats.org/officeDocument/2006/relationships">
  <rfmt sheetId="1" sqref="A25:XFD25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53.xml><?xml version="1.0" encoding="utf-8"?>
<revisions xmlns="http://schemas.openxmlformats.org/spreadsheetml/2006/main" xmlns:r="http://schemas.openxmlformats.org/officeDocument/2006/relationships">
  <rcc rId="5657" sId="1" odxf="1" dxf="1" numFmtId="4">
    <nc r="D225">
      <v>68266.055999999997</v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5658" sId="1" odxf="1" dxf="1" numFmtId="4">
    <oc r="D227">
      <v>64</v>
    </oc>
    <nc r="D227">
      <v>18536.594000000001</v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fmt sheetId="1" sqref="D223:D228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общее!$A$1:$J$274</formula>
    <oldFormula>общее!$A$1:$J$274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общее!$214:$217</formula>
    <oldFormula>общее!$214:$217</oldFormula>
  </rdn>
  <rdn rId="0" localSheetId="1" customView="1" name="Z_CFD58EC5_F475_4F0C_8822_861C497EA100_.wvu.FilterData" hidden="1" oldHidden="1">
    <formula>общее!$A$6:$J$274</formula>
    <oldFormula>общее!$A$6:$J$274</oldFormula>
  </rdn>
  <rcv guid="{CFD58EC5-F475-4F0C-8822-861C497EA100}" action="add"/>
</revisions>
</file>

<file path=xl/revisions/revisionLog146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общее!$A$1:$J$280</formula>
    <oldFormula>общее!$A$1:$J$280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общее!$216:$219,общее!$221:$226</formula>
    <oldFormula>общее!$216:$219,общее!$221:$226</oldFormula>
  </rdn>
  <rdn rId="0" localSheetId="1" customView="1" name="Z_CFD58EC5_F475_4F0C_8822_861C497EA100_.wvu.FilterData" hidden="1" oldHidden="1">
    <formula>общее!$A$6:$J$280</formula>
    <oldFormula>общее!$A$6:$J$280</oldFormula>
  </rdn>
  <rcv guid="{CFD58EC5-F475-4F0C-8822-861C497EA100}" action="add"/>
</revisions>
</file>

<file path=xl/revisions/revisionLog1461.xml><?xml version="1.0" encoding="utf-8"?>
<revisions xmlns="http://schemas.openxmlformats.org/spreadsheetml/2006/main" xmlns:r="http://schemas.openxmlformats.org/officeDocument/2006/relationships">
  <rcc rId="2485" sId="1" numFmtId="4">
    <oc r="C25">
      <v>47178.014000000003</v>
    </oc>
    <nc r="C25">
      <v>47178.014999999999</v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611.xml><?xml version="1.0" encoding="utf-8"?>
<revisions xmlns="http://schemas.openxmlformats.org/spreadsheetml/2006/main" xmlns:r="http://schemas.openxmlformats.org/officeDocument/2006/relationships">
  <rfmt sheetId="1" sqref="A11:XFD16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62.xml><?xml version="1.0" encoding="utf-8"?>
<revisions xmlns="http://schemas.openxmlformats.org/spreadsheetml/2006/main" xmlns:r="http://schemas.openxmlformats.org/officeDocument/2006/relationships">
  <rcc rId="5310" sId="1">
    <oc r="B61" t="inlineStr">
      <is>
        <t>Надходження від орендної плати за користування цілісним майновим комплексом та іншим майном, що перебуває в комунальній власності</t>
      </is>
    </oc>
    <nc r="B61" t="inlineStr">
      <is>
        <t>Надходження від орендної плати за користування  майновим комплексом та іншим майном, що перебуває в комунальній власності</t>
      </is>
    </nc>
  </rcc>
  <rcv guid="{1BDFBE17-25BB-4BB9-B67F-4757B39B2D64}" action="delete"/>
  <rdn rId="0" localSheetId="1" customView="1" name="Z_1BDFBE17_25BB_4BB9_B67F_4757B39B2D64_.wvu.Rows" hidden="1" oldHidden="1">
    <formula>общее!$89:$93</formula>
    <oldFormula>общее!$89:$93</oldFormula>
  </rdn>
  <rdn rId="0" localSheetId="1" customView="1" name="Z_1BDFBE17_25BB_4BB9_B67F_4757B39B2D64_.wvu.FilterData" hidden="1" oldHidden="1">
    <formula>общее!$A$6:$J$305</formula>
    <oldFormula>общее!$A$6:$J$305</oldFormula>
  </rdn>
  <rcv guid="{1BDFBE17-25BB-4BB9-B67F-4757B39B2D64}" action="add"/>
</revisions>
</file>

<file path=xl/revisions/revisionLog14621.xml><?xml version="1.0" encoding="utf-8"?>
<revisions xmlns="http://schemas.openxmlformats.org/spreadsheetml/2006/main" xmlns:r="http://schemas.openxmlformats.org/officeDocument/2006/relationships">
  <rrc rId="2837" sId="1" ref="A72:XFD72" action="insertRow">
    <undo index="2" exp="area" ref3D="1" dr="$A$232:$XFD$237" dn="Z_CFD58EC5_F475_4F0C_8822_861C497EA100_.wvu.Rows" sId="1"/>
    <undo index="1" exp="area" ref3D="1" dr="$A$227:$XFD$230" dn="Z_CFD58EC5_F475_4F0C_8822_861C497EA100_.wvu.Rows" sId="1"/>
    <undo index="2" exp="area" ref3D="1" dr="$A$96:$XFD$108" dn="Z_CFB0A04F_563D_4D2B_BCD3_ACFCDC70E584_.wvu.Rows" sId="1"/>
    <undo index="1" exp="area" ref3D="1" dr="$A$7:$XFD$94" dn="Z_CFB0A04F_563D_4D2B_BCD3_ACFCDC70E584_.wvu.Rows" sId="1"/>
  </rrc>
  <rcc rId="2838" sId="1">
    <nc r="A72">
      <v>24170000</v>
    </nc>
  </rcc>
  <rcc rId="2839" sId="1" numFmtId="4">
    <nc r="H72">
      <v>19.315000000000001</v>
    </nc>
  </rcc>
  <rcc rId="2840" sId="1">
    <nc r="I72">
      <f>SUM(H72-G72)</f>
    </nc>
  </rcc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462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622.xml><?xml version="1.0" encoding="utf-8"?>
<revisions xmlns="http://schemas.openxmlformats.org/spreadsheetml/2006/main" xmlns:r="http://schemas.openxmlformats.org/officeDocument/2006/relationships">
  <rfmt sheetId="1" sqref="A223:B223">
    <dxf>
      <fill>
        <patternFill patternType="none">
          <bgColor auto="1"/>
        </patternFill>
      </fill>
    </dxf>
  </rfmt>
  <rfmt sheetId="1" sqref="D223">
    <dxf>
      <fill>
        <patternFill patternType="none">
          <bgColor auto="1"/>
        </patternFill>
      </fill>
    </dxf>
  </rfmt>
  <rcc rId="4665" sId="1">
    <oc r="D223">
      <f>152872.40498+868.12672+230.3+279.0603+357.00165</f>
    </oc>
    <nc r="D223">
      <f>18173.02219+15.8715</f>
    </nc>
  </rcc>
  <rfmt sheetId="1" sqref="E223:F223">
    <dxf>
      <fill>
        <patternFill patternType="none">
          <bgColor auto="1"/>
        </patternFill>
      </fill>
    </dxf>
  </rfmt>
  <rcc rId="4666" sId="1">
    <oc r="H223">
      <f>16453.982</f>
    </oc>
    <nc r="H223"/>
  </rcc>
  <rfmt sheetId="1" sqref="H223:J223">
    <dxf>
      <fill>
        <patternFill patternType="none">
          <bgColor auto="1"/>
        </patternFill>
      </fill>
    </dxf>
  </rfmt>
  <rfmt sheetId="1" sqref="D217">
    <dxf>
      <fill>
        <patternFill patternType="none">
          <bgColor auto="1"/>
        </patternFill>
      </fill>
    </dxf>
  </rfmt>
  <rcc rId="4667" sId="1">
    <oc r="D224">
      <f>280964.05264+43780.39214+14753.20393+67912.30548+34578.27683</f>
    </oc>
    <nc r="D224">
      <f>49123.6928+981.41362+1231.08757+461.80265+1735.15059</f>
    </nc>
  </rcc>
  <rfmt sheetId="1" sqref="D224">
    <dxf>
      <fill>
        <patternFill patternType="none">
          <bgColor auto="1"/>
        </patternFill>
      </fill>
    </dxf>
  </rfmt>
  <rfmt sheetId="1" sqref="A224:B224">
    <dxf>
      <fill>
        <patternFill patternType="none">
          <bgColor auto="1"/>
        </patternFill>
      </fill>
    </dxf>
  </rfmt>
  <rfmt sheetId="1" sqref="E224:F224">
    <dxf>
      <fill>
        <patternFill patternType="none">
          <bgColor auto="1"/>
        </patternFill>
      </fill>
    </dxf>
  </rfmt>
  <rcc rId="4668" sId="1">
    <oc r="H224">
      <f>63719.05246+5442.68439+4154.75672+2443.05222+380</f>
    </oc>
    <nc r="H224">
      <f>45.24034</f>
    </nc>
  </rcc>
  <rfmt sheetId="1" sqref="A222:XFD224">
    <dxf>
      <fill>
        <patternFill patternType="none">
          <bgColor auto="1"/>
        </patternFill>
      </fill>
    </dxf>
  </rfmt>
  <rfmt sheetId="1" sqref="A218:XFD221">
    <dxf>
      <fill>
        <patternFill patternType="none">
          <bgColor auto="1"/>
        </patternFill>
      </fill>
    </dxf>
  </rfmt>
  <rcc rId="4669" sId="1" numFmtId="4">
    <oc r="D225">
      <f>6143.68087</f>
    </oc>
    <nc r="D225">
      <v>974.66408000000001</v>
    </nc>
  </rcc>
  <rfmt sheetId="1" sqref="A225:XFD225">
    <dxf>
      <fill>
        <patternFill patternType="none">
          <bgColor auto="1"/>
        </patternFill>
      </fill>
    </dxf>
  </rfmt>
  <rcc rId="4670" sId="1">
    <oc r="D226">
      <f>37317.26437</f>
    </oc>
    <nc r="D226">
      <f>2325.36629</f>
    </nc>
  </rcc>
  <rcc rId="4671" sId="1">
    <oc r="H226">
      <f>18454.05187</f>
    </oc>
    <nc r="H226">
      <f>1334.47017</f>
    </nc>
  </rcc>
  <rfmt sheetId="1" sqref="A226:XFD226">
    <dxf>
      <fill>
        <patternFill patternType="none">
          <bgColor auto="1"/>
        </patternFill>
      </fill>
    </dxf>
  </rfmt>
  <rcc rId="4672" sId="1" numFmtId="4">
    <oc r="D232">
      <v>1400</v>
    </oc>
    <nc r="D232">
      <v>275.39999999999998</v>
    </nc>
  </rcc>
  <rfmt sheetId="1" sqref="A232:XFD232">
    <dxf>
      <fill>
        <patternFill patternType="none">
          <bgColor auto="1"/>
        </patternFill>
      </fill>
    </dxf>
  </rfmt>
  <rfmt sheetId="1" sqref="A233:XFD233">
    <dxf>
      <fill>
        <patternFill patternType="none">
          <bgColor auto="1"/>
        </patternFill>
      </fill>
    </dxf>
  </rfmt>
  <rcc rId="4673" sId="1">
    <oc r="H233">
      <f>7960.4+215749.66898</f>
    </oc>
    <nc r="H233"/>
  </rcc>
  <rcc rId="4674" sId="1">
    <oc r="I233">
      <f>SUM(H233-G233)</f>
    </oc>
    <nc r="I233"/>
  </rcc>
</revisions>
</file>

<file path=xl/revisions/revisionLog146221.xml><?xml version="1.0" encoding="utf-8"?>
<revisions xmlns="http://schemas.openxmlformats.org/spreadsheetml/2006/main" xmlns:r="http://schemas.openxmlformats.org/officeDocument/2006/relationships">
  <rcv guid="{06B33669-D909-4CD8-806F-33C009B9DF0A}" action="delete"/>
  <rdn rId="0" localSheetId="1" customView="1" name="Z_06B33669_D909_4CD8_806F_33C009B9DF0A_.wvu.FilterData" hidden="1" oldHidden="1">
    <formula>общее!$A$6:$J$313</formula>
    <oldFormula>общее!$A$6:$J$313</oldFormula>
  </rdn>
  <rcv guid="{06B33669-D909-4CD8-806F-33C009B9DF0A}" action="add"/>
</revisions>
</file>

<file path=xl/revisions/revisionLog1462211.xml><?xml version="1.0" encoding="utf-8"?>
<revisions xmlns="http://schemas.openxmlformats.org/spreadsheetml/2006/main" xmlns:r="http://schemas.openxmlformats.org/officeDocument/2006/relationships">
  <rcc rId="2881" sId="1" numFmtId="4">
    <oc r="G71">
      <v>116.91</v>
    </oc>
    <nc r="G71">
      <v>116.90900000000001</v>
    </nc>
  </rcc>
  <rcc rId="2882" sId="1" numFmtId="4">
    <oc r="H71">
      <v>132.20400000000001</v>
    </oc>
    <nc r="H71">
      <v>132.203</v>
    </nc>
  </rcc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463.xml><?xml version="1.0" encoding="utf-8"?>
<revisions xmlns="http://schemas.openxmlformats.org/spreadsheetml/2006/main" xmlns:r="http://schemas.openxmlformats.org/officeDocument/2006/relationships">
  <rfmt sheetId="1" sqref="F1:F1048576" start="0" length="2147483647">
    <dxf>
      <font>
        <b/>
      </font>
    </dxf>
  </rfmt>
  <rfmt sheetId="1" sqref="F1:F1048576" start="0" length="2147483647">
    <dxf>
      <font>
        <b val="0"/>
      </font>
    </dxf>
  </rfmt>
  <rfmt sheetId="1" sqref="F5" start="0" length="2147483647">
    <dxf>
      <font>
        <b/>
      </font>
    </dxf>
  </rfmt>
  <rfmt sheetId="1" sqref="A8:XFD8" start="0" length="2147483647">
    <dxf>
      <font>
        <b val="0"/>
      </font>
    </dxf>
  </rfmt>
  <rfmt sheetId="1" sqref="A8:XFD8" start="0" length="2147483647">
    <dxf>
      <font>
        <b/>
      </font>
    </dxf>
  </rfmt>
  <rfmt sheetId="1" sqref="A46:XFD46" start="0" length="2147483647">
    <dxf>
      <font>
        <b val="0"/>
      </font>
    </dxf>
  </rfmt>
  <rfmt sheetId="1" sqref="A46:XFD46" start="0" length="2147483647">
    <dxf>
      <font>
        <b/>
      </font>
    </dxf>
  </rfmt>
  <rcv guid="{221AFC77-C97B-4D44-8163-7AA758A08BF9}" action="delete"/>
  <rdn rId="0" localSheetId="1" customView="1" name="Z_221AFC77_C97B_4D44_8163_7AA758A08BF9_.wvu.PrintArea" hidden="1" oldHidden="1">
    <formula>общее!$A$2:$J$287</formula>
    <oldFormula>общее!$A$2:$J$287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общее!$A$6:$J$300</formula>
    <oldFormula>общее!$A$6:$J$300</oldFormula>
  </rdn>
  <rcv guid="{221AFC77-C97B-4D44-8163-7AA758A08BF9}" action="add"/>
</revisions>
</file>

<file path=xl/revisions/revisionLog14631.xml><?xml version="1.0" encoding="utf-8"?>
<revisions xmlns="http://schemas.openxmlformats.org/spreadsheetml/2006/main" xmlns:r="http://schemas.openxmlformats.org/officeDocument/2006/relationships">
  <rfmt sheetId="1" sqref="H78" start="0" length="0">
    <dxf>
      <font>
        <b/>
        <sz val="14"/>
        <name val="Times New Roman"/>
        <scheme val="none"/>
      </font>
      <fill>
        <patternFill patternType="solid">
          <bgColor rgb="FFFFFF00"/>
        </patternFill>
      </fill>
    </dxf>
  </rfmt>
  <rfmt sheetId="1" sqref="H7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464.xml><?xml version="1.0" encoding="utf-8"?>
<revisions xmlns="http://schemas.openxmlformats.org/spreadsheetml/2006/main" xmlns:r="http://schemas.openxmlformats.org/officeDocument/2006/relationships">
  <rcv guid="{1BDFBE17-25BB-4BB9-B67F-4757B39B2D64}" action="delete"/>
  <rdn rId="0" localSheetId="1" customView="1" name="Z_1BDFBE17_25BB_4BB9_B67F_4757B39B2D64_.wvu.FilterData" hidden="1" oldHidden="1">
    <formula>общее!$A$6:$J$313</formula>
    <oldFormula>общее!$A$6:$J$313</oldFormula>
  </rdn>
  <rcv guid="{1BDFBE17-25BB-4BB9-B67F-4757B39B2D64}" action="add"/>
</revisions>
</file>

<file path=xl/revisions/revisionLog14641.xml><?xml version="1.0" encoding="utf-8"?>
<revisions xmlns="http://schemas.openxmlformats.org/spreadsheetml/2006/main" xmlns:r="http://schemas.openxmlformats.org/officeDocument/2006/relationships">
  <rcc rId="3896" sId="1">
    <oc r="H214">
      <f>16453.98253</f>
    </oc>
    <nc r="H214">
      <f>16453.982</f>
    </nc>
  </rcc>
  <rcc rId="3897" sId="1" numFmtId="4">
    <oc r="H263">
      <v>18570.575000000001</v>
    </oc>
    <nc r="H263">
      <v>38694.300999999999</v>
    </nc>
  </rcc>
  <rcc rId="3898" sId="1" numFmtId="4">
    <nc r="H285">
      <v>9075.5130000000008</v>
    </nc>
  </rcc>
  <rcc rId="3899" sId="1" numFmtId="4">
    <oc r="H286">
      <v>-2642.7089999999998</v>
    </oc>
    <nc r="H286">
      <v>-6432.8040000000001</v>
    </nc>
  </rcc>
  <rcv guid="{CFD58EC5-F475-4F0C-8822-861C497EA100}" action="delete"/>
  <rdn rId="0" localSheetId="1" customView="1" name="Z_CFD58EC5_F475_4F0C_8822_861C497EA100_.wvu.PrintArea" hidden="1" oldHidden="1">
    <formula>общее!$A$1:$J$304</formula>
    <oldFormula>общее!$A$1:$J$304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общее!$232:$235,общее!$237:$242</formula>
    <oldFormula>общее!$232:$235,общее!$237:$242</oldFormula>
  </rdn>
  <rdn rId="0" localSheetId="1" customView="1" name="Z_CFD58EC5_F475_4F0C_8822_861C497EA100_.wvu.FilterData" hidden="1" oldHidden="1">
    <formula>общее!$A$6:$J$304</formula>
    <oldFormula>общее!$A$6:$J$304</oldFormula>
  </rdn>
  <rcv guid="{CFD58EC5-F475-4F0C-8822-861C497EA100}" action="add"/>
</revisions>
</file>

<file path=xl/revisions/revisionLog146411.xml><?xml version="1.0" encoding="utf-8"?>
<revisions xmlns="http://schemas.openxmlformats.org/spreadsheetml/2006/main" xmlns:r="http://schemas.openxmlformats.org/officeDocument/2006/relationships">
  <rcc rId="2961" sId="1">
    <oc r="B61" t="inlineStr">
      <is>
        <t>Надходження від орендної плати за користування цілісним майновим комплексом та іншим майном, що перебуває в комунальній власності</t>
      </is>
    </oc>
    <nc r="B61" t="inlineStr">
      <is>
        <t>Надходження від орендної плати за користування  майновим комплексом та іншим майном, що перебуває в комунальній власності</t>
      </is>
    </nc>
  </rcc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47.xml><?xml version="1.0" encoding="utf-8"?>
<revisions xmlns="http://schemas.openxmlformats.org/spreadsheetml/2006/main" xmlns:r="http://schemas.openxmlformats.org/officeDocument/2006/relationships">
  <rcc rId="2624" sId="1">
    <oc r="F47" t="inlineStr">
      <is>
        <t>в 3.09 р.б.</t>
      </is>
    </oc>
    <nc r="F47" t="inlineStr">
      <is>
        <t>в 3.0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71.xml><?xml version="1.0" encoding="utf-8"?>
<revisions xmlns="http://schemas.openxmlformats.org/spreadsheetml/2006/main" xmlns:r="http://schemas.openxmlformats.org/officeDocument/2006/relationships">
  <rfmt sheetId="1" sqref="A52:XFD52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711.xml><?xml version="1.0" encoding="utf-8"?>
<revisions xmlns="http://schemas.openxmlformats.org/spreadsheetml/2006/main" xmlns:r="http://schemas.openxmlformats.org/officeDocument/2006/relationships">
  <rfmt sheetId="1" sqref="A34:XFD34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8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481.xml><?xml version="1.0" encoding="utf-8"?>
<revisions xmlns="http://schemas.openxmlformats.org/spreadsheetml/2006/main" xmlns:r="http://schemas.openxmlformats.org/officeDocument/2006/relationships">
  <rfmt sheetId="1" sqref="A54:XFD54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811.xml><?xml version="1.0" encoding="utf-8"?>
<revisions xmlns="http://schemas.openxmlformats.org/spreadsheetml/2006/main" xmlns:r="http://schemas.openxmlformats.org/officeDocument/2006/relationships">
  <rfmt sheetId="1" sqref="A26:XFD26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8111.xml><?xml version="1.0" encoding="utf-8"?>
<revisions xmlns="http://schemas.openxmlformats.org/spreadsheetml/2006/main" xmlns:r="http://schemas.openxmlformats.org/officeDocument/2006/relationships">
  <rcc rId="2540" sId="1" numFmtId="4">
    <oc r="C35">
      <v>2947.3440000000001</v>
    </oc>
    <nc r="C35">
      <v>3588.2730000000001</v>
    </nc>
  </rcc>
  <rcc rId="2541" sId="1" numFmtId="4">
    <oc r="D35">
      <v>2272.7089999999998</v>
    </oc>
    <nc r="D35">
      <v>4734.83</v>
    </nc>
  </rcc>
  <rfmt sheetId="1" sqref="A35:XFD35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82.xml><?xml version="1.0" encoding="utf-8"?>
<revisions xmlns="http://schemas.openxmlformats.org/spreadsheetml/2006/main" xmlns:r="http://schemas.openxmlformats.org/officeDocument/2006/relationships">
  <rcc rId="2886" sId="1" numFmtId="4">
    <oc r="H71">
      <v>132.203</v>
    </oc>
    <nc r="H71">
      <v>132.20400000000001</v>
    </nc>
  </rcc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4821.xml><?xml version="1.0" encoding="utf-8"?>
<revisions xmlns="http://schemas.openxmlformats.org/spreadsheetml/2006/main" xmlns:r="http://schemas.openxmlformats.org/officeDocument/2006/relationships">
  <rfmt sheetId="1" sqref="B72" start="0" length="0">
    <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" xfDxf="1" sqref="B72" start="0" length="0">
    <dxf>
      <font>
        <sz val="12"/>
        <color rgb="FF333333"/>
        <name val="Times New Roman"/>
        <scheme val="none"/>
      </font>
    </dxf>
  </rfmt>
  <rcc rId="2844" sId="1" odxf="1" dxf="1">
    <nc r="B72" t="inlineStr">
      <is>
        <t>Надходження коштів пайової участі у розвитку інфраструктури населеного пункту</t>
      </is>
    </nc>
    <ndxf>
      <font>
        <sz val="14"/>
        <color rgb="FF333333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482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9.xml><?xml version="1.0" encoding="utf-8"?>
<revisions xmlns="http://schemas.openxmlformats.org/spreadsheetml/2006/main" xmlns:r="http://schemas.openxmlformats.org/officeDocument/2006/relationships">
  <rcc rId="6699" sId="1">
    <oc r="J114">
      <f>SUM(H114/G114*100)</f>
    </oc>
    <nc r="J114"/>
  </rcc>
  <rcc rId="6700" sId="1">
    <oc r="J116">
      <f>SUM(H116/G116*100)</f>
    </oc>
    <nc r="J116"/>
  </rcc>
  <rcc rId="6701" sId="1">
    <oc r="J168">
      <f>SUM(H168/G168*100)</f>
    </oc>
    <nc r="J168" t="inlineStr">
      <is>
        <t>в 1,6 р.б.</t>
      </is>
    </nc>
  </rcc>
  <rcc rId="6702" sId="1">
    <oc r="J169">
      <f>SUM(H169/G169*100)</f>
    </oc>
    <nc r="J169" t="inlineStr">
      <is>
        <t>в 1,7 р.б.</t>
      </is>
    </nc>
  </rcc>
  <rcc rId="6703" sId="1">
    <oc r="J175">
      <f>SUM(H175/G175*100)</f>
    </oc>
    <nc r="J175"/>
  </rcc>
  <rcc rId="6704" sId="1">
    <oc r="J177">
      <f>SUM(H177/G177*100)</f>
    </oc>
    <nc r="J177"/>
  </rcc>
  <rcc rId="6705" sId="1">
    <oc r="J193">
      <f>SUM(H193/G193*100)</f>
    </oc>
    <nc r="J193"/>
  </rcc>
  <rcc rId="6706" sId="1">
    <oc r="J206">
      <f>SUM(H206/G206*100)</f>
    </oc>
    <nc r="J206"/>
  </rcc>
  <rcc rId="6707" sId="1">
    <oc r="J218">
      <f>SUM(H218/G218*100)</f>
    </oc>
    <nc r="J218"/>
  </rcc>
  <rcv guid="{966D3932-E429-4C59-AC55-697D9EEA620A}" action="delete"/>
  <rdn rId="0" localSheetId="1" customView="1" name="Z_966D3932_E429_4C59_AC55_697D9EEA620A_.wvu.PrintArea" hidden="1" oldHidden="1">
    <formula>общее!$A$1:$J$253</formula>
    <oldFormula>общее!$A$1:$J$253</oldFormula>
  </rdn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общее!$A$6:$CQ$326</formula>
    <oldFormula>общее!$A$6:$CQ$326</oldFormula>
  </rdn>
  <rcv guid="{966D3932-E429-4C59-AC55-697D9EEA620A}" action="add"/>
</revisions>
</file>

<file path=xl/revisions/revisionLog1491.xml><?xml version="1.0" encoding="utf-8"?>
<revisions xmlns="http://schemas.openxmlformats.org/spreadsheetml/2006/main" xmlns:r="http://schemas.openxmlformats.org/officeDocument/2006/relationships">
  <rfmt sheetId="1" sqref="H223:H228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общее!$A$1:$J$274</formula>
    <oldFormula>общее!$A$1:$J$274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общее!$214:$217</formula>
    <oldFormula>общее!$214:$217</oldFormula>
  </rdn>
  <rdn rId="0" localSheetId="1" customView="1" name="Z_CFD58EC5_F475_4F0C_8822_861C497EA100_.wvu.FilterData" hidden="1" oldHidden="1">
    <formula>общее!$A$6:$J$274</formula>
    <oldFormula>общее!$A$6:$J$274</oldFormula>
  </rdn>
  <rcv guid="{CFD58EC5-F475-4F0C-8822-861C497EA100}" action="add"/>
</revisions>
</file>

<file path=xl/revisions/revisionLog14911.xml><?xml version="1.0" encoding="utf-8"?>
<revisions xmlns="http://schemas.openxmlformats.org/spreadsheetml/2006/main" xmlns:r="http://schemas.openxmlformats.org/officeDocument/2006/relationships">
  <rcc rId="2667" sId="1" numFmtId="4">
    <oc r="C63">
      <v>31.103999999999999</v>
    </oc>
    <nc r="C63">
      <v>32.369999999999997</v>
    </nc>
  </rcc>
  <rcc rId="2668" sId="1" numFmtId="4">
    <oc r="D63">
      <v>9.0519999999999996</v>
    </oc>
    <nc r="D63">
      <v>18.074000000000002</v>
    </nc>
  </rcc>
  <rfmt sheetId="1" sqref="A63:XFD63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9111.xml><?xml version="1.0" encoding="utf-8"?>
<revisions xmlns="http://schemas.openxmlformats.org/spreadsheetml/2006/main" xmlns:r="http://schemas.openxmlformats.org/officeDocument/2006/relationships">
  <rcc rId="2631" sId="1" numFmtId="4">
    <oc r="C57">
      <v>121.214</v>
    </oc>
    <nc r="C57">
      <v>126.542</v>
    </nc>
  </rcc>
  <rcc rId="2632" sId="1" numFmtId="4">
    <oc r="D57">
      <v>63.442</v>
    </oc>
    <nc r="D57">
      <v>135.358</v>
    </nc>
  </rcc>
  <rfmt sheetId="1" sqref="A57:XFD57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91111.xml><?xml version="1.0" encoding="utf-8"?>
<revisions xmlns="http://schemas.openxmlformats.org/spreadsheetml/2006/main" xmlns:r="http://schemas.openxmlformats.org/officeDocument/2006/relationships">
  <rfmt sheetId="1" sqref="A49:XFD4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911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912.xml><?xml version="1.0" encoding="utf-8"?>
<revisions xmlns="http://schemas.openxmlformats.org/spreadsheetml/2006/main" xmlns:r="http://schemas.openxmlformats.org/officeDocument/2006/relationships">
  <rcc rId="5396" sId="1">
    <oc r="C141">
      <f>C142+C149+C151+C157+C162+C163+C166+C167+C170+C171+C150+#REF!+C156+#REF!+C155</f>
    </oc>
    <nc r="C141">
      <f>C142+C149+C151+C157+C162+C163+C166+C167+C170+C171+C150+C156+C155</f>
    </nc>
  </rcc>
  <rcc rId="5397" sId="1">
    <oc r="D141">
      <f>D142+D149+D151+D157+D162+D163+D166+D167+D170+D171+D150+#REF!+D156+#REF!+D155</f>
    </oc>
    <nc r="D141">
      <f>D142+D149+D151+D157+D162+D163+D166+D167+D170+D171+D150+D156+D155</f>
    </nc>
  </rcc>
  <rcc rId="5398" sId="1">
    <oc r="G141">
      <f>G142+G149+G151+G157+G162+G163+G166+G167+G170+G171+G150+#REF!+#REF!+G154</f>
    </oc>
    <nc r="G141">
      <f>G142+G149+G151+G157+G162+G163+G166+G167+G170+G171+G150+G156+G155</f>
    </nc>
  </rcc>
  <rcc rId="5399" sId="1">
    <oc r="H141">
      <f>H142+H149+H151+H157+H162+H163+H166+H167+H170+H171+H150+#REF!+#REF!+H154</f>
    </oc>
    <nc r="H141">
      <f>H142+H149+H151+H157+H162+H163+H166+H167+H170+H171+H150+H156+H155</f>
    </nc>
  </rcc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общее!$219:$222,общее!$224:$229</formula>
    <oldFormula>общее!$219:$222,общее!$224:$229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49121.xml><?xml version="1.0" encoding="utf-8"?>
<revisions xmlns="http://schemas.openxmlformats.org/spreadsheetml/2006/main" xmlns:r="http://schemas.openxmlformats.org/officeDocument/2006/relationships">
  <rcc rId="4637" sId="1" numFmtId="4">
    <oc r="C256">
      <v>245354.91800000001</v>
    </oc>
    <nc r="C256">
      <v>552261.45499999996</v>
    </nc>
  </rcc>
  <rfmt sheetId="1" sqref="C256">
    <dxf>
      <fill>
        <patternFill>
          <bgColor theme="0"/>
        </patternFill>
      </fill>
    </dxf>
  </rfmt>
  <rfmt sheetId="1" sqref="C255">
    <dxf>
      <fill>
        <patternFill>
          <bgColor theme="0"/>
        </patternFill>
      </fill>
    </dxf>
  </rfmt>
  <rfmt sheetId="1" sqref="A255:B256">
    <dxf>
      <fill>
        <patternFill>
          <bgColor theme="0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общее!$A$6:$J$313</formula>
    <oldFormula>общее!$A$6:$J$313</oldFormula>
  </rdn>
  <rcv guid="{06B33669-D909-4CD8-806F-33C009B9DF0A}" action="add"/>
</revisions>
</file>

<file path=xl/revisions/revisionLog1491211.xml><?xml version="1.0" encoding="utf-8"?>
<revisions xmlns="http://schemas.openxmlformats.org/spreadsheetml/2006/main" xmlns:r="http://schemas.openxmlformats.org/officeDocument/2006/relationships">
  <rfmt sheetId="1" sqref="F62" start="0" length="0">
    <dxf>
      <fill>
        <patternFill patternType="none">
          <bgColor indexed="65"/>
        </patternFill>
      </fill>
    </dxf>
  </rfmt>
  <rcc rId="2691" sId="1">
    <oc r="F62">
      <f>D62/C62*100</f>
    </oc>
    <nc r="F62" t="inlineStr">
      <is>
        <t>в 1.8 р.б.</t>
      </is>
    </nc>
  </rcc>
  <rfmt sheetId="1" sqref="A62:XFD62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92.xml><?xml version="1.0" encoding="utf-8"?>
<revisions xmlns="http://schemas.openxmlformats.org/spreadsheetml/2006/main" xmlns:r="http://schemas.openxmlformats.org/officeDocument/2006/relationships">
  <rcv guid="{1BDFBE17-25BB-4BB9-B67F-4757B39B2D64}" action="delete"/>
  <rdn rId="0" localSheetId="1" customView="1" name="Z_1BDFBE17_25BB_4BB9_B67F_4757B39B2D64_.wvu.FilterData" hidden="1" oldHidden="1">
    <formula>общее!$A$6:$J$313</formula>
    <oldFormula>общее!$A$6:$J$313</oldFormula>
  </rdn>
  <rcv guid="{1BDFBE17-25BB-4BB9-B67F-4757B39B2D64}" action="add"/>
</revisions>
</file>

<file path=xl/revisions/revisionLog14921.xml><?xml version="1.0" encoding="utf-8"?>
<revisions xmlns="http://schemas.openxmlformats.org/spreadsheetml/2006/main" xmlns:r="http://schemas.openxmlformats.org/officeDocument/2006/relationships">
  <rcv guid="{1BDFBE17-25BB-4BB9-B67F-4757B39B2D64}" action="delete"/>
  <rdn rId="0" localSheetId="1" customView="1" name="Z_1BDFBE17_25BB_4BB9_B67F_4757B39B2D64_.wvu.FilterData" hidden="1" oldHidden="1">
    <formula>общее!$A$6:$J$313</formula>
    <oldFormula>общее!$A$6:$J$313</oldFormula>
  </rdn>
  <rcv guid="{1BDFBE17-25BB-4BB9-B67F-4757B39B2D64}" action="add"/>
</revisions>
</file>

<file path=xl/revisions/revisionLog149211.xml><?xml version="1.0" encoding="utf-8"?>
<revisions xmlns="http://schemas.openxmlformats.org/spreadsheetml/2006/main" xmlns:r="http://schemas.openxmlformats.org/officeDocument/2006/relationships">
  <rcc rId="3911" sId="1">
    <oc r="J254" t="inlineStr">
      <is>
        <t>в 220 р.б.</t>
      </is>
    </oc>
    <nc r="J254" t="inlineStr">
      <is>
        <t>в 220,7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общее!$A$1:$J$304</formula>
    <oldFormula>общее!$A$1:$J$304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общее!$232:$235,общее!$237:$242</formula>
    <oldFormula>общее!$232:$235,общее!$237:$242</oldFormula>
  </rdn>
  <rdn rId="0" localSheetId="1" customView="1" name="Z_CFD58EC5_F475_4F0C_8822_861C497EA100_.wvu.FilterData" hidden="1" oldHidden="1">
    <formula>общее!$A$6:$J$304</formula>
    <oldFormula>общее!$A$6:$J$304</oldFormula>
  </rdn>
  <rcv guid="{CFD58EC5-F475-4F0C-8822-861C497EA100}" action="add"/>
</revisions>
</file>

<file path=xl/revisions/revisionLog1492111.xml><?xml version="1.0" encoding="utf-8"?>
<revisions xmlns="http://schemas.openxmlformats.org/spreadsheetml/2006/main" xmlns:r="http://schemas.openxmlformats.org/officeDocument/2006/relationships">
  <rfmt sheetId="1" sqref="B86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qref="B86" start="0" length="0">
    <dxf>
      <font>
        <sz val="12"/>
        <color rgb="FF333333"/>
        <name val="Times New Roman"/>
        <scheme val="none"/>
      </font>
    </dxf>
  </rfmt>
  <rfmt sheetId="1" xfDxf="1" sqref="B86" start="0" length="0">
    <dxf>
      <font>
        <sz val="12"/>
        <color rgb="FF333333"/>
        <name val="Times New Roman"/>
        <scheme val="none"/>
      </font>
    </dxf>
  </rfmt>
  <rcc rId="2776" sId="1" odxf="1" dxf="1">
    <nc r="B86" t="inlineStr">
      <is>
        <r>
          <t>Субвенція з місцевого бюджету на виплату грошової компенсації за належні для отримання жилі приміщення для сімей осіб, визначених </t>
        </r>
        <r>
          <rPr>
            <u/>
            <sz val="12"/>
            <color rgb="FF000099"/>
            <rFont val="Times New Roman"/>
            <family val="1"/>
            <charset val="204"/>
          </rPr>
          <t>пунктами 2 - 5</t>
        </r>
        <r>
          <rPr>
            <sz val="12"/>
            <color rgb="FF333333"/>
            <rFont val="Times New Roman"/>
            <family val="1"/>
            <charset val="204"/>
          </rPr>
          <t> 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 </t>
        </r>
        <r>
          <rPr>
            <u/>
            <sz val="12"/>
            <color rgb="FF000099"/>
            <rFont val="Times New Roman"/>
            <family val="1"/>
            <charset val="204"/>
          </rPr>
          <t>пунктами 11 - 14</t>
        </r>
        <r>
          <rPr>
            <sz val="12"/>
            <color rgb="FF333333"/>
            <rFont val="Times New Roman"/>
            <family val="1"/>
            <charset val="204"/>
          </rPr>
          <t>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    </r>
      </is>
    </nc>
    <ndxf>
      <font>
        <sz val="14"/>
        <color rgb="FF333333"/>
        <name val="Times New Roman"/>
        <scheme val="none"/>
      </font>
      <fill>
        <patternFill patternType="solid">
          <bgColor rgb="FFFFFF0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493.xml><?xml version="1.0" encoding="utf-8"?>
<revisions xmlns="http://schemas.openxmlformats.org/spreadsheetml/2006/main" xmlns:r="http://schemas.openxmlformats.org/officeDocument/2006/relationships">
  <rfmt sheetId="1" sqref="F19">
    <dxf>
      <fill>
        <patternFill>
          <bgColor rgb="FFFFFF00"/>
        </patternFill>
      </fill>
    </dxf>
  </rfmt>
  <rcc rId="6635" sId="1">
    <oc r="F13" t="inlineStr">
      <is>
        <t>у 2,8 р.б.</t>
      </is>
    </oc>
    <nc r="F13" t="inlineStr">
      <is>
        <t>в 2,8 р.б.</t>
      </is>
    </nc>
  </rcc>
  <rcc rId="6636" sId="1">
    <oc r="F14">
      <f>D14/C14*100</f>
    </oc>
    <nc r="F14" t="inlineStr">
      <is>
        <t>в 1,9 р.б.</t>
      </is>
    </nc>
  </rcc>
  <rfmt sheetId="1" sqref="F14">
    <dxf>
      <fill>
        <patternFill>
          <bgColor rgb="FFFFFF00"/>
        </patternFill>
      </fill>
    </dxf>
  </rfmt>
  <rcc rId="6637" sId="1">
    <oc r="F17" t="inlineStr">
      <is>
        <t>у 6,1 р.б.</t>
      </is>
    </oc>
    <nc r="F17" t="inlineStr">
      <is>
        <t>в 6,1 р.б.</t>
      </is>
    </nc>
  </rcc>
  <rcc rId="6638" sId="1">
    <oc r="F18" t="inlineStr">
      <is>
        <t>у 6,1 р.б.</t>
      </is>
    </oc>
    <nc r="F18" t="inlineStr">
      <is>
        <t>в 6,1 р.б.</t>
      </is>
    </nc>
  </rcc>
  <rcc rId="6639" sId="1">
    <nc r="F19" t="inlineStr">
      <is>
        <t>в 2,8 р.б.</t>
      </is>
    </nc>
  </rcc>
  <rcc rId="6640" sId="1">
    <oc r="F21" t="inlineStr">
      <is>
        <t>у 2,3 р.б.</t>
      </is>
    </oc>
    <nc r="F21" t="inlineStr">
      <is>
        <t>в 2,3 р.б.</t>
      </is>
    </nc>
  </rcc>
  <rcc rId="6641" sId="1">
    <oc r="F22" t="inlineStr">
      <is>
        <t>у 2,3 р.б.</t>
      </is>
    </oc>
    <nc r="F22" t="inlineStr">
      <is>
        <t>в 2,3 р.б.</t>
      </is>
    </nc>
  </rcc>
  <rcc rId="6642" sId="1">
    <oc r="F23" t="inlineStr">
      <is>
        <t>у 2,2 р.б.</t>
      </is>
    </oc>
    <nc r="F23" t="inlineStr">
      <is>
        <t>в 2,2 р.б.</t>
      </is>
    </nc>
  </rcc>
  <rcc rId="6643" sId="1">
    <oc r="F24" t="inlineStr">
      <is>
        <t>у 2,2 р.б.</t>
      </is>
    </oc>
    <nc r="F24" t="inlineStr">
      <is>
        <t>в 2,2 р.б.</t>
      </is>
    </nc>
  </rcc>
  <rcc rId="6644" sId="1">
    <oc r="F27" t="inlineStr">
      <is>
        <t>у 2,4 р.б.</t>
      </is>
    </oc>
    <nc r="F27" t="inlineStr">
      <is>
        <t>в 2,4 р.б.</t>
      </is>
    </nc>
  </rcc>
  <rcc rId="6645" sId="1">
    <oc r="F28" t="inlineStr">
      <is>
        <t>у 5,7 р.б.</t>
      </is>
    </oc>
    <nc r="F28" t="inlineStr">
      <is>
        <t>в 5,7 р.б.</t>
      </is>
    </nc>
  </rcc>
  <rcc rId="6646" sId="1">
    <oc r="F29" t="inlineStr">
      <is>
        <t>у 2,1 р.б.</t>
      </is>
    </oc>
    <nc r="F29" t="inlineStr">
      <is>
        <t>в 2,1 р.б.</t>
      </is>
    </nc>
  </rcc>
  <rcc rId="6647" sId="1">
    <oc r="F30" t="inlineStr">
      <is>
        <t>у 8,2 р.б.</t>
      </is>
    </oc>
    <nc r="F30" t="inlineStr">
      <is>
        <t>в 8,2 р.б.</t>
      </is>
    </nc>
  </rcc>
  <rcc rId="6648" sId="1">
    <oc r="F31" t="inlineStr">
      <is>
        <t>у 2,1 р.б.</t>
      </is>
    </oc>
    <nc r="F31" t="inlineStr">
      <is>
        <t>в 2,1 р.б.</t>
      </is>
    </nc>
  </rcc>
  <rcc rId="6649" sId="1">
    <oc r="F33" t="inlineStr">
      <is>
        <t>у 2,9 р.б.</t>
      </is>
    </oc>
    <nc r="F33" t="inlineStr">
      <is>
        <t>в 2,9 р.б.</t>
      </is>
    </nc>
  </rcc>
  <rcc rId="6650" sId="1">
    <oc r="F34" t="inlineStr">
      <is>
        <t>у 3,2 р.б.</t>
      </is>
    </oc>
    <nc r="F34" t="inlineStr">
      <is>
        <t>в 3,2 р.б.</t>
      </is>
    </nc>
  </rcc>
  <rcc rId="6651" sId="1">
    <oc r="F35" t="inlineStr">
      <is>
        <t>у 2,7 р.б.</t>
      </is>
    </oc>
    <nc r="F35" t="inlineStr">
      <is>
        <t>в 2,7 р.б.</t>
      </is>
    </nc>
  </rcc>
  <rcc rId="6652" sId="1">
    <oc r="F36" t="inlineStr">
      <is>
        <t>у 4,2 р.б.</t>
      </is>
    </oc>
    <nc r="F36" t="inlineStr">
      <is>
        <t>в 4,2 р.б.</t>
      </is>
    </nc>
  </rcc>
  <rcc rId="6653" sId="1">
    <oc r="F38" t="inlineStr">
      <is>
        <t>у 10,3 р.б.</t>
      </is>
    </oc>
    <nc r="F38" t="inlineStr">
      <is>
        <t>в 10,3 р.б.</t>
      </is>
    </nc>
  </rcc>
  <rcc rId="6654" sId="1">
    <oc r="F39" t="inlineStr">
      <is>
        <t>у 6,7 р.б.</t>
      </is>
    </oc>
    <nc r="F39" t="inlineStr">
      <is>
        <t>в 6,7 р.б.</t>
      </is>
    </nc>
  </rcc>
  <rcc rId="6655" sId="1">
    <oc r="F40" t="inlineStr">
      <is>
        <t>у 21,3 р.б.</t>
      </is>
    </oc>
    <nc r="F40" t="inlineStr">
      <is>
        <t>в 21,3 р.б.</t>
      </is>
    </nc>
  </rcc>
  <rcc rId="6656" sId="1">
    <oc r="F47" t="inlineStr">
      <is>
        <t>у 2,9 р.б.</t>
      </is>
    </oc>
    <nc r="F47" t="inlineStr">
      <is>
        <t>в 2,9 р.б.</t>
      </is>
    </nc>
  </rcc>
  <rcc rId="6657" sId="1">
    <oc r="F48" t="inlineStr">
      <is>
        <t>у 2,9 р.б.</t>
      </is>
    </oc>
    <nc r="F48" t="inlineStr">
      <is>
        <t>в 2,9 р.б.</t>
      </is>
    </nc>
  </rcc>
  <rcc rId="6658" sId="1">
    <oc r="F50" t="inlineStr">
      <is>
        <t>у 2,4 р.б.</t>
      </is>
    </oc>
    <nc r="F50" t="inlineStr">
      <is>
        <t>в 2,4 р.б.</t>
      </is>
    </nc>
  </rcc>
  <rcc rId="6659" sId="1">
    <oc r="F51" t="inlineStr">
      <is>
        <t>у 2,5 р.б.</t>
      </is>
    </oc>
    <nc r="F51" t="inlineStr">
      <is>
        <t>в 2,5 р.б.</t>
      </is>
    </nc>
  </rcc>
  <rcc rId="6660" sId="1">
    <oc r="F59" t="inlineStr">
      <is>
        <t>у 3,9 р.б.</t>
      </is>
    </oc>
    <nc r="F59" t="inlineStr">
      <is>
        <t>в 3,9 р.б.</t>
      </is>
    </nc>
  </rcc>
  <rcc rId="6661" sId="1">
    <oc r="F63" t="inlineStr">
      <is>
        <t>у 2,9 р.б.</t>
      </is>
    </oc>
    <nc r="F63" t="inlineStr">
      <is>
        <t>в 2,9 р.б.</t>
      </is>
    </nc>
  </rcc>
  <rcc rId="6662" sId="1" odxf="1" dxf="1">
    <oc r="F75" t="inlineStr">
      <is>
        <t>у 2,3 р.б.</t>
      </is>
    </oc>
    <nc r="F75" t="inlineStr">
      <is>
        <t>в 2,3 р.б.</t>
      </is>
    </nc>
    <odxf>
      <font>
        <sz val="14"/>
        <name val="Times New Roman"/>
        <scheme val="none"/>
      </font>
    </odxf>
    <ndxf>
      <font>
        <sz val="14"/>
        <name val="Times New Roman"/>
        <scheme val="none"/>
      </font>
    </ndxf>
  </rcc>
  <rcc rId="6663" sId="1">
    <oc r="F131">
      <f>SUM(D131/C131*100)</f>
    </oc>
    <nc r="F131"/>
  </rcc>
  <rcc rId="6664" sId="1">
    <oc r="F119">
      <f>SUM(D119/C119*100)</f>
    </oc>
    <nc r="F119"/>
  </rcc>
  <rcc rId="6665" sId="1">
    <oc r="F134">
      <f>SUM(D134/C134*100)</f>
    </oc>
    <nc r="F134"/>
  </rcc>
  <rcc rId="6666" sId="1">
    <oc r="F140">
      <f>SUM(D140/C140*100)</f>
    </oc>
    <nc r="F140" t="inlineStr">
      <is>
        <t>в 2,9 р.б.</t>
      </is>
    </nc>
  </rcc>
  <rcc rId="6667" sId="1">
    <oc r="F185">
      <f>SUM(D185/C185*100)</f>
    </oc>
    <nc r="F185" t="inlineStr">
      <is>
        <t>в 2,0 р.б.</t>
      </is>
    </nc>
  </rcc>
  <rcc rId="6668" sId="1">
    <oc r="F224">
      <f>SUM(D224/C224*100)</f>
    </oc>
    <nc r="F224" t="inlineStr">
      <is>
        <t>в 2,0 р.б.</t>
      </is>
    </nc>
  </rcc>
  <rcc rId="6669" sId="1">
    <oc r="F225">
      <f>SUM(D225/C225*100)</f>
    </oc>
    <nc r="F225" t="inlineStr">
      <is>
        <t>в 2,0 р.б.</t>
      </is>
    </nc>
  </rcc>
  <rcv guid="{966D3932-E429-4C59-AC55-697D9EEA620A}" action="delete"/>
  <rdn rId="0" localSheetId="1" customView="1" name="Z_966D3932_E429_4C59_AC55_697D9EEA620A_.wvu.PrintArea" hidden="1" oldHidden="1">
    <formula>общее!$A$1:$J$253</formula>
    <oldFormula>общее!$A$1:$J$253</oldFormula>
  </rdn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Cols" hidden="1" oldHidden="1">
    <formula>общее!$G:$J</formula>
  </rdn>
  <rdn rId="0" localSheetId="1" customView="1" name="Z_966D3932_E429_4C59_AC55_697D9EEA620A_.wvu.FilterData" hidden="1" oldHidden="1">
    <formula>общее!$A$6:$CQ$326</formula>
    <oldFormula>общее!$A$6:$CQ$326</oldFormula>
  </rdn>
  <rcv guid="{966D3932-E429-4C59-AC55-697D9EEA620A}" action="add"/>
</revisions>
</file>

<file path=xl/revisions/revisionLog14931.xml><?xml version="1.0" encoding="utf-8"?>
<revisions xmlns="http://schemas.openxmlformats.org/spreadsheetml/2006/main" xmlns:r="http://schemas.openxmlformats.org/officeDocument/2006/relationships">
  <rcc rId="5776" sId="1">
    <oc r="C226">
      <f>C227</f>
    </oc>
    <nc r="C226"/>
  </rcc>
  <rcv guid="{CFD58EC5-F475-4F0C-8822-861C497EA100}" action="delete"/>
  <rdn rId="0" localSheetId="1" customView="1" name="Z_CFD58EC5_F475_4F0C_8822_861C497EA100_.wvu.PrintArea" hidden="1" oldHidden="1">
    <formula>общее!$A$1:$J$274</formula>
    <oldFormula>общее!$A$1:$J$274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общее!$214:$217</formula>
    <oldFormula>общее!$214:$217</oldFormula>
  </rdn>
  <rdn rId="0" localSheetId="1" customView="1" name="Z_CFD58EC5_F475_4F0C_8822_861C497EA100_.wvu.FilterData" hidden="1" oldHidden="1">
    <formula>общее!$A$6:$J$274</formula>
    <oldFormula>общее!$A$6:$J$274</oldFormula>
  </rdn>
  <rcv guid="{CFD58EC5-F475-4F0C-8822-861C497EA100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rc rId="6711" sId="1" ref="K1:K1048576" action="deleteCol">
    <undo index="0" exp="area" ref3D="1" dr="$A$6:$XFD$6" dn="Заголовки_для_печати" sId="1"/>
    <undo index="0" exp="area" ref3D="1" dr="$A$6:$XFD$6" dn="Z_E147D13D_D04D_431E_888C_5A9AE670FC44_.wvu.PrintTitles" sId="1"/>
    <undo index="0" exp="area" ref3D="1" dr="$A$198:$XFD$201" dn="Z_CFD58EC5_F475_4F0C_8822_861C497EA100_.wvu.Rows" sId="1"/>
    <undo index="0" exp="area" ref3D="1" dr="$A$6:$XFD$6" dn="Z_CFD58EC5_F475_4F0C_8822_861C497EA100_.wvu.PrintTitles" sId="1"/>
    <undo index="2" exp="area" ref3D="1" dr="$A$93:$XFD$101" dn="Z_CFB0A04F_563D_4D2B_BCD3_ACFCDC70E584_.wvu.Rows" sId="1"/>
    <undo index="1" exp="area" ref3D="1" dr="$A$7:$XFD$91" dn="Z_CFB0A04F_563D_4D2B_BCD3_ACFCDC70E584_.wvu.Rows" sId="1"/>
    <undo index="0" exp="area" ref3D="1" dr="$A$6:$XFD$6" dn="Z_A600D8D5_C13F_49F2_9D2C_FC8EA32AC551_.wvu.PrintTitles" sId="1"/>
    <undo index="0" exp="area" ref3D="1" dr="$A$6:$XFD$6" dn="Z_966D3932_E429_4C59_AC55_697D9EEA620A_.wvu.PrintTitles" sId="1"/>
    <undo index="0" exp="area" ref3D="1" dr="$A$6:$XFD$6" dn="Z_95A7493F_2B11_406A_BB91_458FD9DC3BAE_.wvu.PrintTitles" sId="1"/>
    <undo index="0" exp="area" ref3D="1" dr="$A$6:$XFD$6" dn="Z_8FB1E024_9866_4CAD_B900_0CCFEA27B234_.wvu.PrintTitles" sId="1"/>
    <undo index="0" exp="area" ref3D="1" dr="$A$6:$XFD$6" dn="Z_5EEB5DC5_097B_47D6_81BA_F19E1000B57E_.wvu.PrintTitles" sId="1"/>
    <undo index="0" exp="area" ref3D="1" dr="$A$6:$XFD$6" dn="Z_452C56A1_7A56_4ADE_A5CF_E260228787E3_.wvu.PrintTitles" sId="1"/>
    <undo index="0" exp="area" ref3D="1" dr="$A$6:$XFD$6" dn="Z_3B5575E9_696E_4E1F_8BBE_8483CF318052_.wvu.PrintTitles" sId="1"/>
    <undo index="0" exp="area" ref3D="1" dr="$A$6:$XFD$6" dn="Z_221AFC77_C97B_4D44_8163_7AA758A08BF9_.wvu.PrintTitles" sId="1"/>
    <rfmt sheetId="1" xfDxf="1" sqref="K1:K1048576" start="0" length="0">
      <dxf>
        <font>
          <sz val="11"/>
        </font>
        <fill>
          <patternFill patternType="solid">
            <bgColor rgb="FFFFFF00"/>
          </patternFill>
        </fill>
      </dxf>
    </rfmt>
    <rfmt sheetId="1" sqref="K1" start="0" length="0">
      <dxf>
        <fill>
          <patternFill patternType="none">
            <bgColor indexed="65"/>
          </patternFill>
        </fill>
      </dxf>
    </rfmt>
    <rfmt sheetId="1" sqref="K2" start="0" length="0">
      <dxf>
        <fill>
          <patternFill patternType="none">
            <bgColor indexed="65"/>
          </patternFill>
        </fill>
      </dxf>
    </rfmt>
    <rfmt sheetId="1" sqref="K3" start="0" length="0">
      <dxf>
        <fill>
          <patternFill patternType="none">
            <bgColor indexed="65"/>
          </patternFill>
        </fill>
      </dxf>
    </rfmt>
    <rfmt sheetId="1" sqref="K4" start="0" length="0">
      <dxf>
        <fill>
          <patternFill patternType="none">
            <bgColor indexed="65"/>
          </patternFill>
        </fill>
      </dxf>
    </rfmt>
    <rfmt sheetId="1" sqref="K5" start="0" length="0">
      <dxf>
        <font>
          <b/>
          <sz val="11"/>
        </font>
        <fill>
          <patternFill patternType="none">
            <bgColor indexed="65"/>
          </patternFill>
        </fill>
      </dxf>
    </rfmt>
    <rfmt sheetId="1" sqref="K6" start="0" length="0">
      <dxf>
        <font>
          <sz val="10"/>
          <color auto="1"/>
          <name val="Arial Cyr"/>
          <scheme val="none"/>
        </font>
        <fill>
          <patternFill patternType="none">
            <bgColor indexed="65"/>
          </patternFill>
        </fill>
      </dxf>
    </rfmt>
    <rfmt sheetId="1" sqref="K7" start="0" length="0">
      <dxf>
        <fill>
          <patternFill patternType="none">
            <bgColor indexed="65"/>
          </patternFill>
        </fill>
      </dxf>
    </rfmt>
    <rcc rId="0" sId="1" dxf="1">
      <nc r="K8">
        <f>D8/C8*100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9">
        <f>D9/C9*100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0">
        <f>D10/C10*100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1">
        <f>D11/C11*100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2">
        <f>D12/C12*100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3">
        <f>D13/C13*100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4">
        <f>D14/C14*100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5">
        <f>D15/C15*100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6">
        <f>D16/C16*100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7">
        <f>D17/C17*100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8">
        <f>D18/C18*100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9">
        <f>D19/C19*100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0">
        <f>D20/C20*100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1">
        <f>D21/C21*100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2">
        <f>D22/C22*100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3">
        <f>D23/C23*100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4">
        <f>D24/C24*100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5">
        <f>D25/C25*100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6">
        <f>D26/C26*100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7">
        <f>D27/C27*100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8">
        <f>D28/C28*100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9">
        <f>D29/C29*100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30">
        <f>D30/C30*100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31">
        <f>D31/C31*100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32">
        <f>D32/C32*100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33">
        <f>D33/C33*100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34">
        <f>D34/C34*100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35">
        <f>D35/C35*100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36">
        <f>D36/C36*100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37">
        <f>D37/C37*100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38">
        <f>D38/C38*100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39">
        <f>D39/C39*100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40">
        <f>D40/C40*100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41">
        <f>D41/C41*100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42">
        <f>D42/C42*100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43">
        <f>D43/C43*100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44">
        <f>D44/C44*100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45">
        <f>D45/C45*100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46">
        <f>D46/C46*100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47">
        <f>D47/C47*100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48">
        <f>D48/C48*100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49">
        <f>D49/C49*100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50">
        <f>D50/C50*100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51">
        <f>D51/C51*100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52">
        <f>D52/C52*100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53">
        <f>D53/C53*100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54">
        <f>D54/C54*100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55">
        <f>D55/C55*100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56">
        <f>D56/C56*100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57">
        <f>D57/C57*100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58">
        <f>D58/C58*100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59">
        <f>D59/C59*100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60">
        <f>D60/C60*100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61">
        <f>D61/C61*100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62">
        <f>D62/C62*100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63">
        <f>D63/C63*100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64">
        <f>D64/C64*100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65">
        <f>D65/C65*100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66">
        <f>D66/C66*100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67">
        <f>D67/C67*100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68">
        <f>D68/C68*100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69">
        <f>D69/C69*100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70">
        <f>D70/C70*100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71">
        <f>D71/C71*100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72">
        <f>D72/C72*100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73">
        <f>D73/C73*100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74">
        <f>D74/C74*100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75">
        <f>D75/C75*100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76">
        <f>D76/C76*100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77">
        <f>D77/C77*100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78">
        <f>D78/C78*100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79">
        <f>D79/C79*100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80">
        <f>D80/C80*100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81">
        <f>D81/C81*100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82">
        <f>D82/C82*100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83">
        <f>D83/C83*100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84">
        <f>D84/C84*100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85">
        <f>D85/C85*100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86">
        <f>D86/C86*100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87">
        <f>D87/C87*100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88">
        <f>D88/C88*100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89">
        <f>D89/C89*100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90">
        <f>D90/C90*100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91">
        <f>D91/C91*100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92">
        <f>D92/C92*100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93">
        <f>D93/C93*100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94">
        <f>D94/C94*100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95">
        <f>D95/C95*100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96">
        <f>D96/C96*100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97">
        <f>D97/C97*100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98">
        <f>D98/C98*100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99">
        <f>D99/C99*100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00">
        <f>D100/C100*100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01">
        <f>D101/C101*100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02">
        <f>D102/C102*100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03">
        <f>D103/C103*100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04">
        <f>D104/C104*100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05">
        <f>D105/C105*100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06">
        <f>D106/C106*100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07">
        <f>D107/C107*100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08">
        <f>D108/C108*100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09">
        <f>D109/C109*100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10">
        <f>D110/C110*100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11">
        <f>D111/C111*100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12">
        <f>D112/C112*100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13">
        <f>D113/C113*100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14">
        <f>D114/C114*100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15">
        <f>D115/C115*100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16">
        <f>D116/C116*100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17">
        <f>D117/C117*100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18">
        <f>D118/C118*100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19">
        <f>D119/C119*100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20">
        <f>D120/C120*100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21">
        <f>D121/C121*100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22">
        <f>D122/C122*100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23">
        <f>D123/C123*100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24">
        <f>D124/C124*100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25">
        <f>D125/C125*100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26">
        <f>D126/C126*100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27">
        <f>D127/C127*100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28">
        <f>D128/C128*100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29">
        <f>D129/C129*100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30">
        <f>D130/C130*100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31">
        <f>D131/C131*100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32">
        <f>D132/C132*100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33">
        <f>D133/C133*100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34">
        <f>D134/C134*100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35">
        <f>D135/C135*100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36">
        <f>D136/C136*100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37">
        <f>D137/C137*100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38">
        <f>D138/C138*100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39">
        <f>D139/C139*100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40">
        <f>D140/C140*100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41">
        <f>D141/C141*100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42">
        <f>D142/C142*100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43">
        <f>D143/C143*100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44">
        <f>D144/C144*100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45">
        <f>D145/C145*100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46">
        <f>D146/C146*100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47">
        <f>D147/C147*100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48">
        <f>D148/C148*100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49">
        <f>D149/C149*100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50">
        <f>D150/C150*100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51">
        <f>D151/C151*100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52">
        <f>D152/C152*100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53">
        <f>D153/C153*100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54">
        <f>D154/C154*100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55">
        <f>D155/C155*100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56">
        <f>D156/C156*100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57">
        <f>D157/C157*100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58">
        <f>D158/C158*100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59">
        <f>D159/C159*100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60">
        <f>D160/C160*100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61">
        <f>D161/C161*100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62">
        <f>D162/C162*100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63">
        <f>D163/C163*100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64">
        <f>D164/C164*100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65">
        <f>D165/C165*100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66">
        <f>D166/C166*100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67">
        <f>D167/C167*100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68">
        <f>D168/C168*100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69">
        <f>D169/C169*100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70">
        <f>D170/C170*100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71">
        <f>D171/C171*100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72">
        <f>D172/C172*100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73">
        <f>D173/C173*100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74">
        <f>D174/C174*100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75">
        <f>D175/C175*100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76">
        <f>D176/C176*100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77">
        <f>D177/C177*100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78">
        <f>D178/C178*100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79">
        <f>D179/C179*100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80">
        <f>D180/C180*100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81">
        <f>D181/C181*100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82">
        <f>D182/C182*100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83">
        <f>D183/C183*100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84">
        <f>D184/C184*100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85">
        <f>D185/C185*100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86">
        <f>D186/C186*100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87">
        <f>D187/C187*100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88">
        <f>D188/C188*100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89">
        <f>D189/C189*100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90">
        <f>D190/C190*100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91">
        <f>D191/C191*100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92">
        <f>D192/C192*100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93">
        <f>D193/C193*100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94">
        <f>D194/C194*100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95">
        <f>D195/C195*100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96">
        <f>D196/C196*100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97">
        <f>D197/C197*100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98">
        <f>D198/C198*100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99">
        <f>D199/C199*100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00">
        <f>D200/C200*100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01">
        <f>D201/C201*100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02">
        <f>D202/C202*100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03">
        <f>D203/C203*100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04">
        <f>D204/C204*100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05">
        <f>D205/C205*100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06">
        <f>D206/C206*100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07">
        <f>D207/C207*100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08">
        <f>D208/C208*100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09">
        <f>D209/C209*100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10">
        <f>D210/C210*100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11">
        <f>D211/C211*100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12">
        <f>D212/C212*100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13">
        <f>D213/C213*100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14">
        <f>D214/C214*100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15">
        <f>D215/C215*100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16">
        <f>D216/C216*100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17">
        <f>D217/C217*100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18">
        <f>D218/C218*100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19">
        <f>D219/C219*100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20">
        <f>D220/C220*100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21">
        <f>D221/C221*100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22">
        <f>D222/C222*100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23">
        <f>D223/C223*100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24">
        <f>D224/C224*100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25">
        <f>D225/C225*100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26">
        <f>D226/C226*100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27">
        <f>D227/C227*100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28">
        <f>D228/C228*100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29">
        <f>D229/C229*100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30">
        <f>D230/C230*100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31">
        <f>D231/C231*100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32">
        <f>D232/C232*100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33">
        <f>D233/C233*100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34">
        <f>D234/C234*100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35">
        <f>D235/C235*100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36">
        <f>D236/C236*100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37">
        <f>D237/C237*100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38">
        <f>D238/C238*100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39">
        <f>D239/C239*100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40">
        <f>D240/C240*100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41">
        <f>D241/C241*100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42">
        <f>D242/C242*100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43">
        <f>D243/C243*100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44">
        <f>D244/C244*100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45">
        <f>D245/C245*100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46">
        <f>D246/C246*100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47">
        <f>D247/C247*100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48">
        <f>D248/C248*100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49">
        <f>D249/C249*100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50">
        <f>D250/C250*100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51">
        <f>D251/C251*100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52">
        <f>D252/C252*100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53">
        <f>D253/C253*100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fmt sheetId="1" sqref="K254" start="0" length="0">
      <dxf>
        <fill>
          <patternFill patternType="none">
            <bgColor indexed="65"/>
          </patternFill>
        </fill>
      </dxf>
    </rfmt>
    <rfmt sheetId="1" sqref="K255" start="0" length="0">
      <dxf>
        <fill>
          <patternFill patternType="none">
            <bgColor indexed="65"/>
          </patternFill>
        </fill>
      </dxf>
    </rfmt>
    <rfmt sheetId="1" sqref="K256" start="0" length="0">
      <dxf>
        <fill>
          <patternFill patternType="none">
            <bgColor indexed="65"/>
          </patternFill>
        </fill>
      </dxf>
    </rfmt>
    <rfmt sheetId="1" sqref="K257" start="0" length="0">
      <dxf>
        <fill>
          <patternFill patternType="none">
            <bgColor indexed="65"/>
          </patternFill>
        </fill>
      </dxf>
    </rfmt>
    <rfmt sheetId="1" sqref="K258" start="0" length="0">
      <dxf>
        <fill>
          <patternFill patternType="none">
            <bgColor indexed="65"/>
          </patternFill>
        </fill>
      </dxf>
    </rfmt>
    <rfmt sheetId="1" sqref="K259" start="0" length="0">
      <dxf>
        <fill>
          <patternFill patternType="none">
            <bgColor indexed="65"/>
          </patternFill>
        </fill>
      </dxf>
    </rfmt>
    <rfmt sheetId="1" sqref="K260" start="0" length="0">
      <dxf>
        <fill>
          <patternFill patternType="none">
            <bgColor indexed="65"/>
          </patternFill>
        </fill>
      </dxf>
    </rfmt>
    <rfmt sheetId="1" sqref="K261" start="0" length="0">
      <dxf>
        <fill>
          <patternFill patternType="none">
            <bgColor indexed="65"/>
          </patternFill>
        </fill>
      </dxf>
    </rfmt>
    <rfmt sheetId="1" sqref="K262" start="0" length="0">
      <dxf>
        <fill>
          <patternFill patternType="none">
            <bgColor indexed="65"/>
          </patternFill>
        </fill>
      </dxf>
    </rfmt>
    <rfmt sheetId="1" sqref="K263" start="0" length="0">
      <dxf>
        <fill>
          <patternFill patternType="none">
            <bgColor indexed="65"/>
          </patternFill>
        </fill>
      </dxf>
    </rfmt>
    <rfmt sheetId="1" sqref="K264" start="0" length="0">
      <dxf>
        <fill>
          <patternFill patternType="none">
            <bgColor indexed="65"/>
          </patternFill>
        </fill>
      </dxf>
    </rfmt>
    <rfmt sheetId="1" sqref="K265" start="0" length="0">
      <dxf>
        <fill>
          <patternFill patternType="none">
            <bgColor indexed="65"/>
          </patternFill>
        </fill>
      </dxf>
    </rfmt>
    <rfmt sheetId="1" sqref="K266" start="0" length="0">
      <dxf>
        <fill>
          <patternFill patternType="none">
            <bgColor indexed="65"/>
          </patternFill>
        </fill>
      </dxf>
    </rfmt>
    <rfmt sheetId="1" sqref="K267" start="0" length="0">
      <dxf>
        <fill>
          <patternFill patternType="none">
            <bgColor indexed="65"/>
          </patternFill>
        </fill>
      </dxf>
    </rfmt>
    <rfmt sheetId="1" sqref="K268" start="0" length="0">
      <dxf>
        <fill>
          <patternFill patternType="none">
            <bgColor indexed="65"/>
          </patternFill>
        </fill>
      </dxf>
    </rfmt>
    <rfmt sheetId="1" sqref="K269" start="0" length="0">
      <dxf>
        <fill>
          <patternFill patternType="none">
            <bgColor indexed="65"/>
          </patternFill>
        </fill>
      </dxf>
    </rfmt>
    <rfmt sheetId="1" sqref="K270" start="0" length="0">
      <dxf>
        <fill>
          <patternFill patternType="none">
            <bgColor indexed="65"/>
          </patternFill>
        </fill>
      </dxf>
    </rfmt>
    <rfmt sheetId="1" sqref="K271" start="0" length="0">
      <dxf>
        <fill>
          <patternFill patternType="none">
            <bgColor indexed="65"/>
          </patternFill>
        </fill>
      </dxf>
    </rfmt>
    <rfmt sheetId="1" sqref="K272" start="0" length="0">
      <dxf>
        <fill>
          <patternFill patternType="none">
            <bgColor indexed="65"/>
          </patternFill>
        </fill>
      </dxf>
    </rfmt>
    <rfmt sheetId="1" sqref="K273" start="0" length="0">
      <dxf>
        <fill>
          <patternFill patternType="none">
            <bgColor indexed="65"/>
          </patternFill>
        </fill>
      </dxf>
    </rfmt>
    <rfmt sheetId="1" sqref="K274" start="0" length="0">
      <dxf>
        <fill>
          <patternFill patternType="none">
            <bgColor indexed="65"/>
          </patternFill>
        </fill>
      </dxf>
    </rfmt>
    <rfmt sheetId="1" sqref="K275" start="0" length="0">
      <dxf>
        <fill>
          <patternFill patternType="none">
            <bgColor indexed="65"/>
          </patternFill>
        </fill>
      </dxf>
    </rfmt>
    <rfmt sheetId="1" sqref="K276" start="0" length="0">
      <dxf>
        <fill>
          <patternFill patternType="none">
            <bgColor indexed="65"/>
          </patternFill>
        </fill>
      </dxf>
    </rfmt>
    <rfmt sheetId="1" sqref="K277" start="0" length="0">
      <dxf>
        <fill>
          <patternFill patternType="none">
            <bgColor indexed="65"/>
          </patternFill>
        </fill>
      </dxf>
    </rfmt>
    <rfmt sheetId="1" sqref="K278" start="0" length="0">
      <dxf>
        <fill>
          <patternFill patternType="none">
            <bgColor indexed="65"/>
          </patternFill>
        </fill>
      </dxf>
    </rfmt>
    <rfmt sheetId="1" sqref="K279" start="0" length="0">
      <dxf>
        <fill>
          <patternFill patternType="none">
            <bgColor indexed="65"/>
          </patternFill>
        </fill>
      </dxf>
    </rfmt>
    <rfmt sheetId="1" sqref="K280" start="0" length="0">
      <dxf>
        <fill>
          <patternFill patternType="none">
            <bgColor indexed="65"/>
          </patternFill>
        </fill>
      </dxf>
    </rfmt>
    <rfmt sheetId="1" sqref="K281" start="0" length="0">
      <dxf>
        <fill>
          <patternFill patternType="none">
            <bgColor indexed="65"/>
          </patternFill>
        </fill>
      </dxf>
    </rfmt>
    <rfmt sheetId="1" sqref="K282" start="0" length="0">
      <dxf>
        <fill>
          <patternFill patternType="none">
            <bgColor indexed="65"/>
          </patternFill>
        </fill>
      </dxf>
    </rfmt>
    <rfmt sheetId="1" sqref="K283" start="0" length="0">
      <dxf>
        <fill>
          <patternFill patternType="none">
            <bgColor indexed="65"/>
          </patternFill>
        </fill>
      </dxf>
    </rfmt>
    <rfmt sheetId="1" sqref="K284" start="0" length="0">
      <dxf>
        <fill>
          <patternFill patternType="none">
            <bgColor indexed="65"/>
          </patternFill>
        </fill>
      </dxf>
    </rfmt>
    <rfmt sheetId="1" sqref="K285" start="0" length="0">
      <dxf>
        <fill>
          <patternFill patternType="none">
            <bgColor indexed="65"/>
          </patternFill>
        </fill>
      </dxf>
    </rfmt>
    <rfmt sheetId="1" sqref="K286" start="0" length="0">
      <dxf>
        <fill>
          <patternFill patternType="none">
            <bgColor indexed="65"/>
          </patternFill>
        </fill>
      </dxf>
    </rfmt>
    <rfmt sheetId="1" sqref="K287" start="0" length="0">
      <dxf>
        <fill>
          <patternFill patternType="none">
            <bgColor indexed="65"/>
          </patternFill>
        </fill>
      </dxf>
    </rfmt>
    <rfmt sheetId="1" sqref="K288" start="0" length="0">
      <dxf>
        <fill>
          <patternFill patternType="none">
            <bgColor indexed="65"/>
          </patternFill>
        </fill>
      </dxf>
    </rfmt>
    <rfmt sheetId="1" sqref="K289" start="0" length="0">
      <dxf>
        <fill>
          <patternFill patternType="none">
            <bgColor indexed="65"/>
          </patternFill>
        </fill>
      </dxf>
    </rfmt>
    <rfmt sheetId="1" sqref="K290" start="0" length="0">
      <dxf>
        <fill>
          <patternFill patternType="none">
            <bgColor indexed="65"/>
          </patternFill>
        </fill>
      </dxf>
    </rfmt>
    <rfmt sheetId="1" sqref="K291" start="0" length="0">
      <dxf>
        <fill>
          <patternFill patternType="none">
            <bgColor indexed="65"/>
          </patternFill>
        </fill>
      </dxf>
    </rfmt>
    <rfmt sheetId="1" sqref="K292" start="0" length="0">
      <dxf>
        <fill>
          <patternFill patternType="none">
            <bgColor indexed="65"/>
          </patternFill>
        </fill>
      </dxf>
    </rfmt>
    <rfmt sheetId="1" sqref="K293" start="0" length="0">
      <dxf>
        <fill>
          <patternFill patternType="none">
            <bgColor indexed="65"/>
          </patternFill>
        </fill>
      </dxf>
    </rfmt>
    <rfmt sheetId="1" sqref="K294" start="0" length="0">
      <dxf>
        <fill>
          <patternFill patternType="none">
            <bgColor indexed="65"/>
          </patternFill>
        </fill>
      </dxf>
    </rfmt>
    <rfmt sheetId="1" sqref="K295" start="0" length="0">
      <dxf>
        <fill>
          <patternFill patternType="none">
            <bgColor indexed="65"/>
          </patternFill>
        </fill>
      </dxf>
    </rfmt>
    <rfmt sheetId="1" sqref="K296" start="0" length="0">
      <dxf>
        <fill>
          <patternFill patternType="none">
            <bgColor indexed="65"/>
          </patternFill>
        </fill>
      </dxf>
    </rfmt>
    <rfmt sheetId="1" sqref="K297" start="0" length="0">
      <dxf>
        <fill>
          <patternFill patternType="none">
            <bgColor indexed="65"/>
          </patternFill>
        </fill>
      </dxf>
    </rfmt>
    <rfmt sheetId="1" sqref="K298" start="0" length="0">
      <dxf>
        <fill>
          <patternFill patternType="none">
            <bgColor indexed="65"/>
          </patternFill>
        </fill>
      </dxf>
    </rfmt>
    <rfmt sheetId="1" sqref="K299" start="0" length="0">
      <dxf>
        <fill>
          <patternFill patternType="none">
            <bgColor indexed="65"/>
          </patternFill>
        </fill>
      </dxf>
    </rfmt>
    <rfmt sheetId="1" sqref="K300" start="0" length="0">
      <dxf>
        <fill>
          <patternFill patternType="none">
            <bgColor indexed="65"/>
          </patternFill>
        </fill>
      </dxf>
    </rfmt>
    <rfmt sheetId="1" sqref="K301" start="0" length="0">
      <dxf>
        <fill>
          <patternFill patternType="none">
            <bgColor indexed="65"/>
          </patternFill>
        </fill>
      </dxf>
    </rfmt>
    <rfmt sheetId="1" sqref="K302" start="0" length="0">
      <dxf>
        <fill>
          <patternFill patternType="none">
            <bgColor indexed="65"/>
          </patternFill>
        </fill>
      </dxf>
    </rfmt>
    <rfmt sheetId="1" sqref="K303" start="0" length="0">
      <dxf>
        <fill>
          <patternFill patternType="none">
            <bgColor indexed="65"/>
          </patternFill>
        </fill>
      </dxf>
    </rfmt>
    <rfmt sheetId="1" sqref="K304" start="0" length="0">
      <dxf>
        <fill>
          <patternFill patternType="none">
            <bgColor indexed="65"/>
          </patternFill>
        </fill>
      </dxf>
    </rfmt>
    <rfmt sheetId="1" sqref="K305" start="0" length="0">
      <dxf>
        <fill>
          <patternFill patternType="none">
            <bgColor indexed="65"/>
          </patternFill>
        </fill>
      </dxf>
    </rfmt>
    <rfmt sheetId="1" sqref="K306" start="0" length="0">
      <dxf>
        <fill>
          <patternFill patternType="none">
            <bgColor indexed="65"/>
          </patternFill>
        </fill>
      </dxf>
    </rfmt>
    <rfmt sheetId="1" sqref="K307" start="0" length="0">
      <dxf>
        <fill>
          <patternFill patternType="none">
            <bgColor indexed="65"/>
          </patternFill>
        </fill>
      </dxf>
    </rfmt>
    <rfmt sheetId="1" sqref="K308" start="0" length="0">
      <dxf>
        <fill>
          <patternFill patternType="none">
            <bgColor indexed="65"/>
          </patternFill>
        </fill>
      </dxf>
    </rfmt>
    <rfmt sheetId="1" sqref="K309" start="0" length="0">
      <dxf>
        <fill>
          <patternFill patternType="none">
            <bgColor indexed="65"/>
          </patternFill>
        </fill>
      </dxf>
    </rfmt>
    <rfmt sheetId="1" sqref="K310" start="0" length="0">
      <dxf>
        <fill>
          <patternFill patternType="none">
            <bgColor indexed="65"/>
          </patternFill>
        </fill>
      </dxf>
    </rfmt>
    <rfmt sheetId="1" sqref="K311" start="0" length="0">
      <dxf>
        <fill>
          <patternFill patternType="none">
            <bgColor indexed="65"/>
          </patternFill>
        </fill>
      </dxf>
    </rfmt>
    <rfmt sheetId="1" sqref="K312" start="0" length="0">
      <dxf>
        <fill>
          <patternFill patternType="none">
            <bgColor indexed="65"/>
          </patternFill>
        </fill>
      </dxf>
    </rfmt>
    <rfmt sheetId="1" sqref="K313" start="0" length="0">
      <dxf>
        <fill>
          <patternFill patternType="none">
            <bgColor indexed="65"/>
          </patternFill>
        </fill>
      </dxf>
    </rfmt>
    <rfmt sheetId="1" sqref="K314" start="0" length="0">
      <dxf>
        <fill>
          <patternFill patternType="none">
            <bgColor indexed="65"/>
          </patternFill>
        </fill>
      </dxf>
    </rfmt>
    <rfmt sheetId="1" sqref="K315" start="0" length="0">
      <dxf>
        <fill>
          <patternFill patternType="none">
            <bgColor indexed="65"/>
          </patternFill>
        </fill>
      </dxf>
    </rfmt>
    <rfmt sheetId="1" sqref="K316" start="0" length="0">
      <dxf>
        <fill>
          <patternFill patternType="none">
            <bgColor indexed="65"/>
          </patternFill>
        </fill>
      </dxf>
    </rfmt>
    <rfmt sheetId="1" sqref="K317" start="0" length="0">
      <dxf>
        <fill>
          <patternFill patternType="none">
            <bgColor indexed="65"/>
          </patternFill>
        </fill>
      </dxf>
    </rfmt>
    <rfmt sheetId="1" sqref="K318" start="0" length="0">
      <dxf>
        <fill>
          <patternFill patternType="none">
            <bgColor indexed="65"/>
          </patternFill>
        </fill>
      </dxf>
    </rfmt>
    <rfmt sheetId="1" sqref="K319" start="0" length="0">
      <dxf>
        <fill>
          <patternFill patternType="none">
            <bgColor indexed="65"/>
          </patternFill>
        </fill>
      </dxf>
    </rfmt>
    <rfmt sheetId="1" sqref="K320" start="0" length="0">
      <dxf>
        <fill>
          <patternFill patternType="none">
            <bgColor indexed="65"/>
          </patternFill>
        </fill>
      </dxf>
    </rfmt>
    <rfmt sheetId="1" sqref="K321" start="0" length="0">
      <dxf>
        <fill>
          <patternFill patternType="none">
            <bgColor indexed="65"/>
          </patternFill>
        </fill>
      </dxf>
    </rfmt>
    <rfmt sheetId="1" sqref="K322" start="0" length="0">
      <dxf>
        <fill>
          <patternFill patternType="none">
            <bgColor indexed="65"/>
          </patternFill>
        </fill>
      </dxf>
    </rfmt>
    <rfmt sheetId="1" sqref="K323" start="0" length="0">
      <dxf>
        <fill>
          <patternFill patternType="none">
            <bgColor indexed="65"/>
          </patternFill>
        </fill>
      </dxf>
    </rfmt>
    <rfmt sheetId="1" sqref="K324" start="0" length="0">
      <dxf>
        <fill>
          <patternFill patternType="none">
            <bgColor indexed="65"/>
          </patternFill>
        </fill>
      </dxf>
    </rfmt>
    <rfmt sheetId="1" sqref="K325" start="0" length="0">
      <dxf>
        <fill>
          <patternFill patternType="none">
            <bgColor indexed="65"/>
          </patternFill>
        </fill>
      </dxf>
    </rfmt>
    <rfmt sheetId="1" sqref="K326" start="0" length="0">
      <dxf>
        <fill>
          <patternFill patternType="none">
            <bgColor indexed="65"/>
          </patternFill>
        </fill>
      </dxf>
    </rfmt>
    <rfmt sheetId="1" sqref="K327" start="0" length="0">
      <dxf>
        <fill>
          <patternFill patternType="none">
            <bgColor indexed="65"/>
          </patternFill>
        </fill>
      </dxf>
    </rfmt>
    <rfmt sheetId="1" sqref="K328" start="0" length="0">
      <dxf>
        <fill>
          <patternFill patternType="none">
            <bgColor indexed="65"/>
          </patternFill>
        </fill>
      </dxf>
    </rfmt>
    <rfmt sheetId="1" sqref="K329" start="0" length="0">
      <dxf>
        <fill>
          <patternFill patternType="none">
            <bgColor indexed="65"/>
          </patternFill>
        </fill>
      </dxf>
    </rfmt>
    <rfmt sheetId="1" sqref="K330" start="0" length="0">
      <dxf>
        <fill>
          <patternFill patternType="none">
            <bgColor indexed="65"/>
          </patternFill>
        </fill>
      </dxf>
    </rfmt>
    <rfmt sheetId="1" sqref="K331" start="0" length="0">
      <dxf>
        <fill>
          <patternFill patternType="none">
            <bgColor indexed="65"/>
          </patternFill>
        </fill>
      </dxf>
    </rfmt>
    <rfmt sheetId="1" sqref="K332" start="0" length="0">
      <dxf>
        <fill>
          <patternFill patternType="none">
            <bgColor indexed="65"/>
          </patternFill>
        </fill>
      </dxf>
    </rfmt>
    <rfmt sheetId="1" sqref="K333" start="0" length="0">
      <dxf>
        <fill>
          <patternFill patternType="none">
            <bgColor indexed="65"/>
          </patternFill>
        </fill>
      </dxf>
    </rfmt>
    <rfmt sheetId="1" sqref="K334" start="0" length="0">
      <dxf>
        <fill>
          <patternFill patternType="none">
            <bgColor indexed="65"/>
          </patternFill>
        </fill>
      </dxf>
    </rfmt>
    <rfmt sheetId="1" sqref="K335" start="0" length="0">
      <dxf>
        <fill>
          <patternFill patternType="none">
            <bgColor indexed="65"/>
          </patternFill>
        </fill>
      </dxf>
    </rfmt>
    <rfmt sheetId="1" sqref="K336" start="0" length="0">
      <dxf>
        <fill>
          <patternFill patternType="none">
            <bgColor indexed="65"/>
          </patternFill>
        </fill>
      </dxf>
    </rfmt>
    <rfmt sheetId="1" sqref="K337" start="0" length="0">
      <dxf>
        <fill>
          <patternFill patternType="none">
            <bgColor indexed="65"/>
          </patternFill>
        </fill>
      </dxf>
    </rfmt>
    <rfmt sheetId="1" sqref="K338" start="0" length="0">
      <dxf>
        <fill>
          <patternFill patternType="none">
            <bgColor indexed="65"/>
          </patternFill>
        </fill>
      </dxf>
    </rfmt>
    <rfmt sheetId="1" sqref="K339" start="0" length="0">
      <dxf>
        <fill>
          <patternFill patternType="none">
            <bgColor indexed="65"/>
          </patternFill>
        </fill>
      </dxf>
    </rfmt>
    <rfmt sheetId="1" sqref="K340" start="0" length="0">
      <dxf>
        <fill>
          <patternFill patternType="none">
            <bgColor indexed="65"/>
          </patternFill>
        </fill>
      </dxf>
    </rfmt>
    <rfmt sheetId="1" sqref="K341" start="0" length="0">
      <dxf>
        <fill>
          <patternFill patternType="none">
            <bgColor indexed="65"/>
          </patternFill>
        </fill>
      </dxf>
    </rfmt>
    <rfmt sheetId="1" sqref="K342" start="0" length="0">
      <dxf>
        <fill>
          <patternFill patternType="none">
            <bgColor indexed="65"/>
          </patternFill>
        </fill>
      </dxf>
    </rfmt>
    <rfmt sheetId="1" sqref="K343" start="0" length="0">
      <dxf>
        <fill>
          <patternFill patternType="none">
            <bgColor indexed="65"/>
          </patternFill>
        </fill>
      </dxf>
    </rfmt>
    <rfmt sheetId="1" sqref="K344" start="0" length="0">
      <dxf>
        <fill>
          <patternFill patternType="none">
            <bgColor indexed="65"/>
          </patternFill>
        </fill>
      </dxf>
    </rfmt>
    <rfmt sheetId="1" sqref="K345" start="0" length="0">
      <dxf>
        <fill>
          <patternFill patternType="none">
            <bgColor indexed="65"/>
          </patternFill>
        </fill>
      </dxf>
    </rfmt>
    <rfmt sheetId="1" sqref="K346" start="0" length="0">
      <dxf>
        <fill>
          <patternFill patternType="none">
            <bgColor indexed="65"/>
          </patternFill>
        </fill>
      </dxf>
    </rfmt>
    <rfmt sheetId="1" sqref="K347" start="0" length="0">
      <dxf>
        <fill>
          <patternFill patternType="none">
            <bgColor indexed="65"/>
          </patternFill>
        </fill>
      </dxf>
    </rfmt>
    <rfmt sheetId="1" sqref="K348" start="0" length="0">
      <dxf>
        <fill>
          <patternFill patternType="none">
            <bgColor indexed="65"/>
          </patternFill>
        </fill>
      </dxf>
    </rfmt>
    <rfmt sheetId="1" sqref="K349" start="0" length="0">
      <dxf>
        <fill>
          <patternFill patternType="none">
            <bgColor indexed="65"/>
          </patternFill>
        </fill>
      </dxf>
    </rfmt>
    <rfmt sheetId="1" sqref="K350" start="0" length="0">
      <dxf>
        <fill>
          <patternFill patternType="none">
            <bgColor indexed="65"/>
          </patternFill>
        </fill>
      </dxf>
    </rfmt>
    <rfmt sheetId="1" sqref="K351" start="0" length="0">
      <dxf>
        <fill>
          <patternFill patternType="none">
            <bgColor indexed="65"/>
          </patternFill>
        </fill>
      </dxf>
    </rfmt>
    <rfmt sheetId="1" sqref="K352" start="0" length="0">
      <dxf>
        <fill>
          <patternFill patternType="none">
            <bgColor indexed="65"/>
          </patternFill>
        </fill>
      </dxf>
    </rfmt>
    <rfmt sheetId="1" sqref="K353" start="0" length="0">
      <dxf>
        <fill>
          <patternFill patternType="none">
            <bgColor indexed="65"/>
          </patternFill>
        </fill>
      </dxf>
    </rfmt>
    <rfmt sheetId="1" sqref="K354" start="0" length="0">
      <dxf>
        <fill>
          <patternFill patternType="none">
            <bgColor indexed="65"/>
          </patternFill>
        </fill>
      </dxf>
    </rfmt>
    <rfmt sheetId="1" sqref="K355" start="0" length="0">
      <dxf>
        <fill>
          <patternFill patternType="none">
            <bgColor indexed="65"/>
          </patternFill>
        </fill>
      </dxf>
    </rfmt>
    <rfmt sheetId="1" sqref="K356" start="0" length="0">
      <dxf>
        <fill>
          <patternFill patternType="none">
            <bgColor indexed="65"/>
          </patternFill>
        </fill>
      </dxf>
    </rfmt>
    <rfmt sheetId="1" sqref="K357" start="0" length="0">
      <dxf>
        <fill>
          <patternFill patternType="none">
            <bgColor indexed="65"/>
          </patternFill>
        </fill>
      </dxf>
    </rfmt>
    <rfmt sheetId="1" sqref="K358" start="0" length="0">
      <dxf>
        <fill>
          <patternFill patternType="none">
            <bgColor indexed="65"/>
          </patternFill>
        </fill>
      </dxf>
    </rfmt>
    <rfmt sheetId="1" sqref="K359" start="0" length="0">
      <dxf>
        <fill>
          <patternFill patternType="none">
            <bgColor indexed="65"/>
          </patternFill>
        </fill>
      </dxf>
    </rfmt>
    <rfmt sheetId="1" sqref="K360" start="0" length="0">
      <dxf>
        <fill>
          <patternFill patternType="none">
            <bgColor indexed="65"/>
          </patternFill>
        </fill>
      </dxf>
    </rfmt>
    <rfmt sheetId="1" sqref="K361" start="0" length="0">
      <dxf>
        <fill>
          <patternFill patternType="none">
            <bgColor indexed="65"/>
          </patternFill>
        </fill>
      </dxf>
    </rfmt>
    <rfmt sheetId="1" sqref="K362" start="0" length="0">
      <dxf>
        <fill>
          <patternFill patternType="none">
            <bgColor indexed="65"/>
          </patternFill>
        </fill>
      </dxf>
    </rfmt>
    <rfmt sheetId="1" sqref="K363" start="0" length="0">
      <dxf>
        <fill>
          <patternFill patternType="none">
            <bgColor indexed="65"/>
          </patternFill>
        </fill>
      </dxf>
    </rfmt>
    <rfmt sheetId="1" sqref="K364" start="0" length="0">
      <dxf>
        <fill>
          <patternFill patternType="none">
            <bgColor indexed="65"/>
          </patternFill>
        </fill>
      </dxf>
    </rfmt>
    <rfmt sheetId="1" sqref="K365" start="0" length="0">
      <dxf>
        <fill>
          <patternFill patternType="none">
            <bgColor indexed="65"/>
          </patternFill>
        </fill>
      </dxf>
    </rfmt>
    <rfmt sheetId="1" sqref="K366" start="0" length="0">
      <dxf>
        <fill>
          <patternFill patternType="none">
            <bgColor indexed="65"/>
          </patternFill>
        </fill>
      </dxf>
    </rfmt>
    <rfmt sheetId="1" sqref="K367" start="0" length="0">
      <dxf>
        <fill>
          <patternFill patternType="none">
            <bgColor indexed="65"/>
          </patternFill>
        </fill>
      </dxf>
    </rfmt>
    <rfmt sheetId="1" sqref="K368" start="0" length="0">
      <dxf>
        <fill>
          <patternFill patternType="none">
            <bgColor indexed="65"/>
          </patternFill>
        </fill>
      </dxf>
    </rfmt>
    <rfmt sheetId="1" sqref="K369" start="0" length="0">
      <dxf>
        <fill>
          <patternFill patternType="none">
            <bgColor indexed="65"/>
          </patternFill>
        </fill>
      </dxf>
    </rfmt>
    <rfmt sheetId="1" sqref="K370" start="0" length="0">
      <dxf>
        <fill>
          <patternFill patternType="none">
            <bgColor indexed="65"/>
          </patternFill>
        </fill>
      </dxf>
    </rfmt>
    <rfmt sheetId="1" sqref="K371" start="0" length="0">
      <dxf>
        <fill>
          <patternFill patternType="none">
            <bgColor indexed="65"/>
          </patternFill>
        </fill>
      </dxf>
    </rfmt>
    <rfmt sheetId="1" sqref="K372" start="0" length="0">
      <dxf>
        <fill>
          <patternFill patternType="none">
            <bgColor indexed="65"/>
          </patternFill>
        </fill>
      </dxf>
    </rfmt>
    <rfmt sheetId="1" sqref="K373" start="0" length="0">
      <dxf>
        <fill>
          <patternFill patternType="none">
            <bgColor indexed="65"/>
          </patternFill>
        </fill>
      </dxf>
    </rfmt>
    <rfmt sheetId="1" sqref="K374" start="0" length="0">
      <dxf>
        <fill>
          <patternFill patternType="none">
            <bgColor indexed="65"/>
          </patternFill>
        </fill>
      </dxf>
    </rfmt>
    <rfmt sheetId="1" sqref="K375" start="0" length="0">
      <dxf>
        <fill>
          <patternFill patternType="none">
            <bgColor indexed="65"/>
          </patternFill>
        </fill>
      </dxf>
    </rfmt>
    <rfmt sheetId="1" sqref="K376" start="0" length="0">
      <dxf>
        <fill>
          <patternFill patternType="none">
            <bgColor indexed="65"/>
          </patternFill>
        </fill>
      </dxf>
    </rfmt>
    <rfmt sheetId="1" sqref="K377" start="0" length="0">
      <dxf>
        <fill>
          <patternFill patternType="none">
            <bgColor indexed="65"/>
          </patternFill>
        </fill>
      </dxf>
    </rfmt>
    <rfmt sheetId="1" sqref="K378" start="0" length="0">
      <dxf>
        <fill>
          <patternFill patternType="none">
            <bgColor indexed="65"/>
          </patternFill>
        </fill>
      </dxf>
    </rfmt>
    <rfmt sheetId="1" sqref="K379" start="0" length="0">
      <dxf>
        <fill>
          <patternFill patternType="none">
            <bgColor indexed="65"/>
          </patternFill>
        </fill>
      </dxf>
    </rfmt>
    <rfmt sheetId="1" sqref="K380" start="0" length="0">
      <dxf>
        <fill>
          <patternFill patternType="none">
            <bgColor indexed="65"/>
          </patternFill>
        </fill>
      </dxf>
    </rfmt>
    <rfmt sheetId="1" sqref="K381" start="0" length="0">
      <dxf>
        <fill>
          <patternFill patternType="none">
            <bgColor indexed="65"/>
          </patternFill>
        </fill>
      </dxf>
    </rfmt>
    <rfmt sheetId="1" sqref="K382" start="0" length="0">
      <dxf>
        <fill>
          <patternFill patternType="none">
            <bgColor indexed="65"/>
          </patternFill>
        </fill>
      </dxf>
    </rfmt>
    <rfmt sheetId="1" sqref="K383" start="0" length="0">
      <dxf>
        <fill>
          <patternFill patternType="none">
            <bgColor indexed="65"/>
          </patternFill>
        </fill>
      </dxf>
    </rfmt>
    <rfmt sheetId="1" sqref="K384" start="0" length="0">
      <dxf>
        <fill>
          <patternFill patternType="none">
            <bgColor indexed="65"/>
          </patternFill>
        </fill>
      </dxf>
    </rfmt>
    <rfmt sheetId="1" sqref="K385" start="0" length="0">
      <dxf>
        <fill>
          <patternFill patternType="none">
            <bgColor indexed="65"/>
          </patternFill>
        </fill>
      </dxf>
    </rfmt>
    <rfmt sheetId="1" sqref="K386" start="0" length="0">
      <dxf>
        <fill>
          <patternFill patternType="none">
            <bgColor indexed="65"/>
          </patternFill>
        </fill>
      </dxf>
    </rfmt>
    <rfmt sheetId="1" sqref="K387" start="0" length="0">
      <dxf>
        <fill>
          <patternFill patternType="none">
            <bgColor indexed="65"/>
          </patternFill>
        </fill>
      </dxf>
    </rfmt>
    <rfmt sheetId="1" sqref="K388" start="0" length="0">
      <dxf>
        <fill>
          <patternFill patternType="none">
            <bgColor indexed="65"/>
          </patternFill>
        </fill>
      </dxf>
    </rfmt>
    <rfmt sheetId="1" sqref="K389" start="0" length="0">
      <dxf>
        <fill>
          <patternFill patternType="none">
            <bgColor indexed="65"/>
          </patternFill>
        </fill>
      </dxf>
    </rfmt>
    <rfmt sheetId="1" sqref="K390" start="0" length="0">
      <dxf>
        <fill>
          <patternFill patternType="none">
            <bgColor indexed="65"/>
          </patternFill>
        </fill>
      </dxf>
    </rfmt>
    <rfmt sheetId="1" sqref="K391" start="0" length="0">
      <dxf>
        <fill>
          <patternFill patternType="none">
            <bgColor indexed="65"/>
          </patternFill>
        </fill>
      </dxf>
    </rfmt>
    <rfmt sheetId="1" sqref="K392" start="0" length="0">
      <dxf>
        <fill>
          <patternFill patternType="none">
            <bgColor indexed="65"/>
          </patternFill>
        </fill>
      </dxf>
    </rfmt>
    <rfmt sheetId="1" sqref="K393" start="0" length="0">
      <dxf>
        <fill>
          <patternFill patternType="none">
            <bgColor indexed="65"/>
          </patternFill>
        </fill>
      </dxf>
    </rfmt>
    <rfmt sheetId="1" sqref="K394" start="0" length="0">
      <dxf>
        <fill>
          <patternFill patternType="none">
            <bgColor indexed="65"/>
          </patternFill>
        </fill>
      </dxf>
    </rfmt>
    <rfmt sheetId="1" sqref="K395" start="0" length="0">
      <dxf>
        <fill>
          <patternFill patternType="none">
            <bgColor indexed="65"/>
          </patternFill>
        </fill>
      </dxf>
    </rfmt>
  </rrc>
  <rrc rId="6712" sId="1" ref="K1:K1048576" action="deleteCol">
    <undo index="0" exp="area" ref3D="1" dr="$A$6:$XFD$6" dn="Заголовки_для_печати" sId="1"/>
    <undo index="0" exp="area" ref3D="1" dr="$A$6:$XFD$6" dn="Z_E147D13D_D04D_431E_888C_5A9AE670FC44_.wvu.PrintTitles" sId="1"/>
    <undo index="0" exp="area" ref3D="1" dr="$A$198:$XFD$201" dn="Z_CFD58EC5_F475_4F0C_8822_861C497EA100_.wvu.Rows" sId="1"/>
    <undo index="0" exp="area" ref3D="1" dr="$A$6:$XFD$6" dn="Z_CFD58EC5_F475_4F0C_8822_861C497EA100_.wvu.PrintTitles" sId="1"/>
    <undo index="2" exp="area" ref3D="1" dr="$A$93:$XFD$101" dn="Z_CFB0A04F_563D_4D2B_BCD3_ACFCDC70E584_.wvu.Rows" sId="1"/>
    <undo index="1" exp="area" ref3D="1" dr="$A$7:$XFD$91" dn="Z_CFB0A04F_563D_4D2B_BCD3_ACFCDC70E584_.wvu.Rows" sId="1"/>
    <undo index="0" exp="area" ref3D="1" dr="$A$6:$XFD$6" dn="Z_A600D8D5_C13F_49F2_9D2C_FC8EA32AC551_.wvu.PrintTitles" sId="1"/>
    <undo index="0" exp="area" ref3D="1" dr="$A$6:$XFD$6" dn="Z_966D3932_E429_4C59_AC55_697D9EEA620A_.wvu.PrintTitles" sId="1"/>
    <undo index="0" exp="area" ref3D="1" dr="$A$6:$XFD$6" dn="Z_95A7493F_2B11_406A_BB91_458FD9DC3BAE_.wvu.PrintTitles" sId="1"/>
    <undo index="0" exp="area" ref3D="1" dr="$A$6:$XFD$6" dn="Z_8FB1E024_9866_4CAD_B900_0CCFEA27B234_.wvu.PrintTitles" sId="1"/>
    <undo index="0" exp="area" ref3D="1" dr="$A$6:$XFD$6" dn="Z_5EEB5DC5_097B_47D6_81BA_F19E1000B57E_.wvu.PrintTitles" sId="1"/>
    <undo index="0" exp="area" ref3D="1" dr="$A$6:$XFD$6" dn="Z_452C56A1_7A56_4ADE_A5CF_E260228787E3_.wvu.PrintTitles" sId="1"/>
    <undo index="0" exp="area" ref3D="1" dr="$A$6:$XFD$6" dn="Z_3B5575E9_696E_4E1F_8BBE_8483CF318052_.wvu.PrintTitles" sId="1"/>
    <undo index="0" exp="area" ref3D="1" dr="$A$6:$XFD$6" dn="Z_221AFC77_C97B_4D44_8163_7AA758A08BF9_.wvu.PrintTitles" sId="1"/>
    <rfmt sheetId="1" xfDxf="1" sqref="K1:K1048576" start="0" length="0">
      <dxf>
        <font>
          <sz val="11"/>
        </font>
        <fill>
          <patternFill patternType="solid">
            <bgColor rgb="FFFFFF00"/>
          </patternFill>
        </fill>
      </dxf>
    </rfmt>
    <rfmt sheetId="1" sqref="K1" start="0" length="0">
      <dxf>
        <fill>
          <patternFill patternType="none">
            <bgColor indexed="65"/>
          </patternFill>
        </fill>
      </dxf>
    </rfmt>
    <rfmt sheetId="1" sqref="K2" start="0" length="0">
      <dxf>
        <fill>
          <patternFill patternType="none">
            <bgColor indexed="65"/>
          </patternFill>
        </fill>
      </dxf>
    </rfmt>
    <rfmt sheetId="1" sqref="K3" start="0" length="0">
      <dxf>
        <fill>
          <patternFill patternType="none">
            <bgColor indexed="65"/>
          </patternFill>
        </fill>
      </dxf>
    </rfmt>
    <rfmt sheetId="1" sqref="K4" start="0" length="0">
      <dxf>
        <fill>
          <patternFill patternType="none">
            <bgColor indexed="65"/>
          </patternFill>
        </fill>
      </dxf>
    </rfmt>
    <rfmt sheetId="1" sqref="K5" start="0" length="0">
      <dxf>
        <font>
          <b/>
          <sz val="11"/>
        </font>
        <fill>
          <patternFill patternType="none">
            <bgColor indexed="65"/>
          </patternFill>
        </fill>
      </dxf>
    </rfmt>
    <rfmt sheetId="1" sqref="K6" start="0" length="0">
      <dxf>
        <font>
          <sz val="10"/>
          <color auto="1"/>
          <name val="Arial Cyr"/>
          <scheme val="none"/>
        </font>
        <fill>
          <patternFill patternType="none">
            <bgColor indexed="65"/>
          </patternFill>
        </fill>
      </dxf>
    </rfmt>
    <rfmt sheetId="1" sqref="K7" start="0" length="0">
      <dxf>
        <fill>
          <patternFill patternType="none">
            <bgColor indexed="65"/>
          </patternFill>
        </fill>
      </dxf>
    </rfmt>
    <rcc rId="0" sId="1" dxf="1">
      <nc r="K8">
        <f>H8/G8*100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9">
        <f>H9/G9*100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0">
        <f>H10/G10*100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1">
        <f>H11/G11*100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2">
        <f>H12/G12*100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3">
        <f>H13/G13*100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4">
        <f>H14/G14*100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5">
        <f>H15/G15*100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6">
        <f>H16/G16*100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7">
        <f>H17/G17*100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8">
        <f>H18/G18*100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9">
        <f>H19/G19*100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0">
        <f>H20/G20*100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1">
        <f>H21/G21*100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2">
        <f>H22/G22*100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3">
        <f>H23/G23*100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4">
        <f>H24/G24*100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5">
        <f>H25/G25*100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6">
        <f>H26/G26*100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7">
        <f>H27/G27*100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8">
        <f>H28/G28*100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9">
        <f>H29/G29*100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30">
        <f>H30/G30*100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31">
        <f>H31/G31*100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32">
        <f>H32/G32*100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33">
        <f>H33/G33*100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34">
        <f>H34/G34*100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35">
        <f>H35/G35*100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36">
        <f>H36/G36*100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37">
        <f>H37/G37*100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38">
        <f>H38/G38*100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39">
        <f>H39/G39*100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40">
        <f>H40/G40*100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41">
        <f>H41/G41*100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42">
        <f>H42/G42*100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43">
        <f>H43/G43*100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44">
        <f>H44/G44*100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45">
        <f>H45/G45*100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46">
        <f>H46/G46*100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47">
        <f>H47/G47*100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48">
        <f>H48/G48*100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49">
        <f>H49/G49*100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50">
        <f>H50/G50*100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51">
        <f>H51/G51*100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52">
        <f>H52/G52*100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53">
        <f>H53/G53*100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54">
        <f>H54/G54*100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55">
        <f>H55/G55*100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56">
        <f>H56/G56*100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57">
        <f>H57/G57*100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58">
        <f>H58/G58*100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59">
        <f>H59/G59*100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60">
        <f>H60/G60*100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61">
        <f>H61/G61*100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62">
        <f>H62/G62*100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63">
        <f>H63/G63*100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64">
        <f>H64/G64*100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65">
        <f>H65/G65*100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66">
        <f>H66/G66*100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67">
        <f>H67/G67*100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68">
        <f>H68/G68*100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69">
        <f>H69/G69*100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70">
        <f>H70/G70*100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71">
        <f>H71/G71*100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72">
        <f>H72/G72*100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73">
        <f>H73/G73*100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74">
        <f>H74/G74*100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75">
        <f>H75/G75*100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76">
        <f>H76/G76*100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77">
        <f>H77/G77*100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78">
        <f>H78/G78*100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79">
        <f>H79/G79*100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80">
        <f>H80/G80*100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81">
        <f>H81/G81*100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82">
        <f>H82/G82*100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83">
        <f>H83/G83*100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84">
        <f>H84/G84*100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85">
        <f>H85/G85*100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86">
        <f>H86/G86*100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87">
        <f>H87/G87*100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88">
        <f>H88/G88*100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89">
        <f>H89/G89*100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90">
        <f>H90/G90*100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91">
        <f>H91/G91*100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92">
        <f>H92/G92*100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93">
        <f>H93/G93*100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94">
        <f>H94/G94*100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95">
        <f>H95/G95*100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96">
        <f>H96/G96*100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97">
        <f>H97/G97*100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98">
        <f>H98/G98*100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99">
        <f>H99/G99*100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00">
        <f>H100/G100*100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01">
        <f>H101/G101*100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02">
        <f>H102/G102*100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03">
        <f>H103/G103*100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04">
        <f>H104/G104*100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05">
        <f>H105/G105*100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06">
        <f>H106/G106*100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07">
        <f>H107/G107*100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08">
        <f>H108/G108*100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09">
        <f>H109/G109*100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10">
        <f>H110/G110*100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11">
        <f>H111/G111*100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12">
        <f>H112/G112*100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13">
        <f>H113/G113*100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14">
        <f>H114/G114*100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15">
        <f>H115/G115*100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16">
        <f>H116/G116*100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17">
        <f>H117/G117*100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18">
        <f>H118/G118*100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19">
        <f>H119/G119*100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20">
        <f>H120/G120*100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21">
        <f>H121/G121*100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22">
        <f>H122/G122*100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23">
        <f>H123/G123*100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24">
        <f>H124/G124*100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25">
        <f>H125/G125*100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26">
        <f>H126/G126*100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27">
        <f>H127/G127*100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28">
        <f>H128/G128*100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29">
        <f>H129/G129*100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30">
        <f>H130/G130*100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31">
        <f>H131/G131*100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32">
        <f>H132/G132*100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33">
        <f>H133/G133*100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34">
        <f>H134/G134*100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35">
        <f>H135/G135*100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36">
        <f>H136/G136*100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37">
        <f>H137/G137*100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38">
        <f>H138/G138*100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39">
        <f>H139/G139*100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40">
        <f>H140/G140*100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41">
        <f>H141/G141*100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42">
        <f>H142/G142*100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43">
        <f>H143/G143*100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44">
        <f>H144/G144*100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45">
        <f>H145/G145*100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46">
        <f>H146/G146*100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47">
        <f>H147/G147*100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48">
        <f>H148/G148*100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49">
        <f>H149/G149*100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50">
        <f>H150/G150*100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51">
        <f>H151/G151*100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52">
        <f>H152/G152*100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53">
        <f>H153/G153*100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54">
        <f>H154/G154*100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55">
        <f>H155/G155*100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56">
        <f>H156/G156*100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57">
        <f>H157/G157*100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58">
        <f>H158/G158*100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59">
        <f>H159/G159*100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60">
        <f>H160/G160*100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61">
        <f>H161/G161*100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62">
        <f>H162/G162*100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63">
        <f>H163/G163*100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64">
        <f>H164/G164*100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65">
        <f>H165/G165*100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66">
        <f>H166/G166*100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67">
        <f>H167/G167*100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68">
        <f>H168/G168*100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69">
        <f>H169/G169*100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70">
        <f>H170/G170*100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71">
        <f>H171/G171*100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72">
        <f>H172/G172*100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73">
        <f>H173/G173*100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74">
        <f>H174/G174*100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75">
        <f>H175/G175*100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76">
        <f>H176/G176*100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77">
        <f>H177/G177*100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78">
        <f>H178/G178*100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79">
        <f>H179/G179*100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80">
        <f>H180/G180*100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81">
        <f>H181/G181*100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82">
        <f>H182/G182*100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83">
        <f>H183/G183*100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84">
        <f>H184/G184*100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85">
        <f>H185/G185*100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86">
        <f>H186/G186*100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87">
        <f>H187/G187*100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88">
        <f>H188/G188*100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89">
        <f>H189/G189*100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90">
        <f>H190/G190*100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91">
        <f>H191/G191*100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92">
        <f>H192/G192*100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93">
        <f>H193/G193*100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94">
        <f>H194/G194*100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95">
        <f>H195/G195*100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96">
        <f>H196/G196*100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97">
        <f>H197/G197*100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98">
        <f>H198/G198*100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199">
        <f>H199/G199*100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00">
        <f>H200/G200*100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01">
        <f>H201/G201*100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02">
        <f>H202/G202*100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03">
        <f>H203/G203*100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04">
        <f>H204/G204*100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05">
        <f>H205/G205*100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06">
        <f>H206/G206*100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07">
        <f>H207/G207*100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08">
        <f>H208/G208*100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09">
        <f>H209/G209*100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10">
        <f>H210/G210*100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11">
        <f>H211/G211*100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12">
        <f>H212/G212*100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13">
        <f>H213/G213*100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14">
        <f>H214/G214*100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15">
        <f>H215/G215*100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16">
        <f>H216/G216*100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17">
        <f>H217/G217*100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18">
        <f>H218/G218*100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19">
        <f>H219/G219*100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20">
        <f>H220/G220*100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21">
        <f>H221/G221*100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22">
        <f>H222/G222*100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23">
        <f>H223/G223*100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24">
        <f>H224/G224*100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25">
        <f>H225/G225*100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26">
        <f>H226/G226*100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27">
        <f>H227/G227*100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28">
        <f>H228/G228*100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29">
        <f>H229/G229*100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30">
        <f>H230/G230*100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31">
        <f>H231/G231*100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32">
        <f>H232/G232*100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33">
        <f>H233/G233*100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34">
        <f>H234/G234*100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35">
        <f>H235/G235*100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36">
        <f>H236/G236*100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37">
        <f>H237/G237*100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38">
        <f>H238/G238*100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39">
        <f>H239/G239*100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40">
        <f>H240/G240*100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41">
        <f>H241/G241*100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42">
        <f>H242/G242*100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43">
        <f>H243/G243*100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44">
        <f>H244/G244*100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45">
        <f>H245/G245*100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46">
        <f>H246/G246*100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47">
        <f>H247/G247*100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48">
        <f>H248/G248*100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49">
        <f>H249/G249*100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50">
        <f>H250/G250*100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51">
        <f>H251/G251*100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52">
        <f>H252/G252*100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cc rId="0" sId="1" dxf="1">
      <nc r="K253">
        <f>H253/G253*100</f>
      </nc>
      <ndxf>
        <font>
          <b/>
          <sz val="14"/>
        </font>
        <numFmt numFmtId="165" formatCode="0.0"/>
        <fill>
          <patternFill patternType="none">
            <bgColor indexed="65"/>
          </patternFill>
        </fill>
      </ndxf>
    </rcc>
    <rfmt sheetId="1" sqref="K254" start="0" length="0">
      <dxf>
        <fill>
          <patternFill patternType="none">
            <bgColor indexed="65"/>
          </patternFill>
        </fill>
      </dxf>
    </rfmt>
    <rfmt sheetId="1" sqref="K255" start="0" length="0">
      <dxf>
        <fill>
          <patternFill patternType="none">
            <bgColor indexed="65"/>
          </patternFill>
        </fill>
      </dxf>
    </rfmt>
    <rfmt sheetId="1" sqref="K256" start="0" length="0">
      <dxf>
        <fill>
          <patternFill patternType="none">
            <bgColor indexed="65"/>
          </patternFill>
        </fill>
      </dxf>
    </rfmt>
    <rfmt sheetId="1" sqref="K257" start="0" length="0">
      <dxf>
        <fill>
          <patternFill patternType="none">
            <bgColor indexed="65"/>
          </patternFill>
        </fill>
      </dxf>
    </rfmt>
    <rfmt sheetId="1" sqref="K258" start="0" length="0">
      <dxf>
        <fill>
          <patternFill patternType="none">
            <bgColor indexed="65"/>
          </patternFill>
        </fill>
      </dxf>
    </rfmt>
    <rfmt sheetId="1" sqref="K259" start="0" length="0">
      <dxf>
        <fill>
          <patternFill patternType="none">
            <bgColor indexed="65"/>
          </patternFill>
        </fill>
      </dxf>
    </rfmt>
    <rfmt sheetId="1" sqref="K260" start="0" length="0">
      <dxf>
        <fill>
          <patternFill patternType="none">
            <bgColor indexed="65"/>
          </patternFill>
        </fill>
      </dxf>
    </rfmt>
    <rfmt sheetId="1" sqref="K261" start="0" length="0">
      <dxf>
        <fill>
          <patternFill patternType="none">
            <bgColor indexed="65"/>
          </patternFill>
        </fill>
      </dxf>
    </rfmt>
    <rfmt sheetId="1" sqref="K262" start="0" length="0">
      <dxf>
        <fill>
          <patternFill patternType="none">
            <bgColor indexed="65"/>
          </patternFill>
        </fill>
      </dxf>
    </rfmt>
    <rfmt sheetId="1" sqref="K263" start="0" length="0">
      <dxf>
        <fill>
          <patternFill patternType="none">
            <bgColor indexed="65"/>
          </patternFill>
        </fill>
      </dxf>
    </rfmt>
    <rfmt sheetId="1" sqref="K264" start="0" length="0">
      <dxf>
        <fill>
          <patternFill patternType="none">
            <bgColor indexed="65"/>
          </patternFill>
        </fill>
      </dxf>
    </rfmt>
    <rfmt sheetId="1" sqref="K265" start="0" length="0">
      <dxf>
        <fill>
          <patternFill patternType="none">
            <bgColor indexed="65"/>
          </patternFill>
        </fill>
      </dxf>
    </rfmt>
    <rfmt sheetId="1" sqref="K266" start="0" length="0">
      <dxf>
        <fill>
          <patternFill patternType="none">
            <bgColor indexed="65"/>
          </patternFill>
        </fill>
      </dxf>
    </rfmt>
    <rfmt sheetId="1" sqref="K267" start="0" length="0">
      <dxf>
        <fill>
          <patternFill patternType="none">
            <bgColor indexed="65"/>
          </patternFill>
        </fill>
      </dxf>
    </rfmt>
    <rfmt sheetId="1" sqref="K268" start="0" length="0">
      <dxf>
        <fill>
          <patternFill patternType="none">
            <bgColor indexed="65"/>
          </patternFill>
        </fill>
      </dxf>
    </rfmt>
    <rfmt sheetId="1" sqref="K269" start="0" length="0">
      <dxf>
        <fill>
          <patternFill patternType="none">
            <bgColor indexed="65"/>
          </patternFill>
        </fill>
      </dxf>
    </rfmt>
    <rfmt sheetId="1" sqref="K270" start="0" length="0">
      <dxf>
        <fill>
          <patternFill patternType="none">
            <bgColor indexed="65"/>
          </patternFill>
        </fill>
      </dxf>
    </rfmt>
    <rfmt sheetId="1" sqref="K271" start="0" length="0">
      <dxf>
        <fill>
          <patternFill patternType="none">
            <bgColor indexed="65"/>
          </patternFill>
        </fill>
      </dxf>
    </rfmt>
    <rfmt sheetId="1" sqref="K272" start="0" length="0">
      <dxf>
        <fill>
          <patternFill patternType="none">
            <bgColor indexed="65"/>
          </patternFill>
        </fill>
      </dxf>
    </rfmt>
    <rfmt sheetId="1" sqref="K273" start="0" length="0">
      <dxf>
        <fill>
          <patternFill patternType="none">
            <bgColor indexed="65"/>
          </patternFill>
        </fill>
      </dxf>
    </rfmt>
    <rfmt sheetId="1" sqref="K274" start="0" length="0">
      <dxf>
        <fill>
          <patternFill patternType="none">
            <bgColor indexed="65"/>
          </patternFill>
        </fill>
      </dxf>
    </rfmt>
    <rfmt sheetId="1" sqref="K275" start="0" length="0">
      <dxf>
        <fill>
          <patternFill patternType="none">
            <bgColor indexed="65"/>
          </patternFill>
        </fill>
      </dxf>
    </rfmt>
    <rfmt sheetId="1" sqref="K276" start="0" length="0">
      <dxf>
        <fill>
          <patternFill patternType="none">
            <bgColor indexed="65"/>
          </patternFill>
        </fill>
      </dxf>
    </rfmt>
    <rfmt sheetId="1" sqref="K277" start="0" length="0">
      <dxf>
        <fill>
          <patternFill patternType="none">
            <bgColor indexed="65"/>
          </patternFill>
        </fill>
      </dxf>
    </rfmt>
    <rfmt sheetId="1" sqref="K278" start="0" length="0">
      <dxf>
        <fill>
          <patternFill patternType="none">
            <bgColor indexed="65"/>
          </patternFill>
        </fill>
      </dxf>
    </rfmt>
    <rfmt sheetId="1" sqref="K279" start="0" length="0">
      <dxf>
        <fill>
          <patternFill patternType="none">
            <bgColor indexed="65"/>
          </patternFill>
        </fill>
      </dxf>
    </rfmt>
    <rfmt sheetId="1" sqref="K280" start="0" length="0">
      <dxf>
        <fill>
          <patternFill patternType="none">
            <bgColor indexed="65"/>
          </patternFill>
        </fill>
      </dxf>
    </rfmt>
    <rfmt sheetId="1" sqref="K281" start="0" length="0">
      <dxf>
        <fill>
          <patternFill patternType="none">
            <bgColor indexed="65"/>
          </patternFill>
        </fill>
      </dxf>
    </rfmt>
    <rfmt sheetId="1" sqref="K282" start="0" length="0">
      <dxf>
        <fill>
          <patternFill patternType="none">
            <bgColor indexed="65"/>
          </patternFill>
        </fill>
      </dxf>
    </rfmt>
    <rfmt sheetId="1" sqref="K283" start="0" length="0">
      <dxf>
        <fill>
          <patternFill patternType="none">
            <bgColor indexed="65"/>
          </patternFill>
        </fill>
      </dxf>
    </rfmt>
    <rfmt sheetId="1" sqref="K284" start="0" length="0">
      <dxf>
        <fill>
          <patternFill patternType="none">
            <bgColor indexed="65"/>
          </patternFill>
        </fill>
      </dxf>
    </rfmt>
    <rfmt sheetId="1" sqref="K285" start="0" length="0">
      <dxf>
        <fill>
          <patternFill patternType="none">
            <bgColor indexed="65"/>
          </patternFill>
        </fill>
      </dxf>
    </rfmt>
    <rfmt sheetId="1" sqref="K286" start="0" length="0">
      <dxf>
        <fill>
          <patternFill patternType="none">
            <bgColor indexed="65"/>
          </patternFill>
        </fill>
      </dxf>
    </rfmt>
    <rfmt sheetId="1" sqref="K287" start="0" length="0">
      <dxf>
        <fill>
          <patternFill patternType="none">
            <bgColor indexed="65"/>
          </patternFill>
        </fill>
      </dxf>
    </rfmt>
    <rfmt sheetId="1" sqref="K288" start="0" length="0">
      <dxf>
        <fill>
          <patternFill patternType="none">
            <bgColor indexed="65"/>
          </patternFill>
        </fill>
      </dxf>
    </rfmt>
    <rfmt sheetId="1" sqref="K289" start="0" length="0">
      <dxf>
        <fill>
          <patternFill patternType="none">
            <bgColor indexed="65"/>
          </patternFill>
        </fill>
      </dxf>
    </rfmt>
    <rfmt sheetId="1" sqref="K290" start="0" length="0">
      <dxf>
        <fill>
          <patternFill patternType="none">
            <bgColor indexed="65"/>
          </patternFill>
        </fill>
      </dxf>
    </rfmt>
    <rfmt sheetId="1" sqref="K291" start="0" length="0">
      <dxf>
        <fill>
          <patternFill patternType="none">
            <bgColor indexed="65"/>
          </patternFill>
        </fill>
      </dxf>
    </rfmt>
    <rfmt sheetId="1" sqref="K292" start="0" length="0">
      <dxf>
        <fill>
          <patternFill patternType="none">
            <bgColor indexed="65"/>
          </patternFill>
        </fill>
      </dxf>
    </rfmt>
    <rfmt sheetId="1" sqref="K293" start="0" length="0">
      <dxf>
        <fill>
          <patternFill patternType="none">
            <bgColor indexed="65"/>
          </patternFill>
        </fill>
      </dxf>
    </rfmt>
    <rfmt sheetId="1" sqref="K294" start="0" length="0">
      <dxf>
        <fill>
          <patternFill patternType="none">
            <bgColor indexed="65"/>
          </patternFill>
        </fill>
      </dxf>
    </rfmt>
    <rfmt sheetId="1" sqref="K295" start="0" length="0">
      <dxf>
        <fill>
          <patternFill patternType="none">
            <bgColor indexed="65"/>
          </patternFill>
        </fill>
      </dxf>
    </rfmt>
    <rfmt sheetId="1" sqref="K296" start="0" length="0">
      <dxf>
        <fill>
          <patternFill patternType="none">
            <bgColor indexed="65"/>
          </patternFill>
        </fill>
      </dxf>
    </rfmt>
    <rfmt sheetId="1" sqref="K297" start="0" length="0">
      <dxf>
        <fill>
          <patternFill patternType="none">
            <bgColor indexed="65"/>
          </patternFill>
        </fill>
      </dxf>
    </rfmt>
    <rfmt sheetId="1" sqref="K298" start="0" length="0">
      <dxf>
        <fill>
          <patternFill patternType="none">
            <bgColor indexed="65"/>
          </patternFill>
        </fill>
      </dxf>
    </rfmt>
    <rfmt sheetId="1" sqref="K299" start="0" length="0">
      <dxf>
        <fill>
          <patternFill patternType="none">
            <bgColor indexed="65"/>
          </patternFill>
        </fill>
      </dxf>
    </rfmt>
    <rfmt sheetId="1" sqref="K300" start="0" length="0">
      <dxf>
        <fill>
          <patternFill patternType="none">
            <bgColor indexed="65"/>
          </patternFill>
        </fill>
      </dxf>
    </rfmt>
    <rfmt sheetId="1" sqref="K301" start="0" length="0">
      <dxf>
        <fill>
          <patternFill patternType="none">
            <bgColor indexed="65"/>
          </patternFill>
        </fill>
      </dxf>
    </rfmt>
    <rfmt sheetId="1" sqref="K302" start="0" length="0">
      <dxf>
        <fill>
          <patternFill patternType="none">
            <bgColor indexed="65"/>
          </patternFill>
        </fill>
      </dxf>
    </rfmt>
    <rfmt sheetId="1" sqref="K303" start="0" length="0">
      <dxf>
        <fill>
          <patternFill patternType="none">
            <bgColor indexed="65"/>
          </patternFill>
        </fill>
      </dxf>
    </rfmt>
    <rfmt sheetId="1" sqref="K304" start="0" length="0">
      <dxf>
        <fill>
          <patternFill patternType="none">
            <bgColor indexed="65"/>
          </patternFill>
        </fill>
      </dxf>
    </rfmt>
    <rfmt sheetId="1" sqref="K305" start="0" length="0">
      <dxf>
        <fill>
          <patternFill patternType="none">
            <bgColor indexed="65"/>
          </patternFill>
        </fill>
      </dxf>
    </rfmt>
    <rfmt sheetId="1" sqref="K306" start="0" length="0">
      <dxf>
        <fill>
          <patternFill patternType="none">
            <bgColor indexed="65"/>
          </patternFill>
        </fill>
      </dxf>
    </rfmt>
    <rfmt sheetId="1" sqref="K307" start="0" length="0">
      <dxf>
        <fill>
          <patternFill patternType="none">
            <bgColor indexed="65"/>
          </patternFill>
        </fill>
      </dxf>
    </rfmt>
    <rfmt sheetId="1" sqref="K308" start="0" length="0">
      <dxf>
        <fill>
          <patternFill patternType="none">
            <bgColor indexed="65"/>
          </patternFill>
        </fill>
      </dxf>
    </rfmt>
    <rfmt sheetId="1" sqref="K309" start="0" length="0">
      <dxf>
        <fill>
          <patternFill patternType="none">
            <bgColor indexed="65"/>
          </patternFill>
        </fill>
      </dxf>
    </rfmt>
    <rfmt sheetId="1" sqref="K310" start="0" length="0">
      <dxf>
        <fill>
          <patternFill patternType="none">
            <bgColor indexed="65"/>
          </patternFill>
        </fill>
      </dxf>
    </rfmt>
    <rfmt sheetId="1" sqref="K311" start="0" length="0">
      <dxf>
        <fill>
          <patternFill patternType="none">
            <bgColor indexed="65"/>
          </patternFill>
        </fill>
      </dxf>
    </rfmt>
    <rfmt sheetId="1" sqref="K312" start="0" length="0">
      <dxf>
        <fill>
          <patternFill patternType="none">
            <bgColor indexed="65"/>
          </patternFill>
        </fill>
      </dxf>
    </rfmt>
    <rfmt sheetId="1" sqref="K313" start="0" length="0">
      <dxf>
        <fill>
          <patternFill patternType="none">
            <bgColor indexed="65"/>
          </patternFill>
        </fill>
      </dxf>
    </rfmt>
    <rfmt sheetId="1" sqref="K314" start="0" length="0">
      <dxf>
        <fill>
          <patternFill patternType="none">
            <bgColor indexed="65"/>
          </patternFill>
        </fill>
      </dxf>
    </rfmt>
    <rfmt sheetId="1" sqref="K315" start="0" length="0">
      <dxf>
        <fill>
          <patternFill patternType="none">
            <bgColor indexed="65"/>
          </patternFill>
        </fill>
      </dxf>
    </rfmt>
    <rfmt sheetId="1" sqref="K316" start="0" length="0">
      <dxf>
        <fill>
          <patternFill patternType="none">
            <bgColor indexed="65"/>
          </patternFill>
        </fill>
      </dxf>
    </rfmt>
    <rfmt sheetId="1" sqref="K317" start="0" length="0">
      <dxf>
        <fill>
          <patternFill patternType="none">
            <bgColor indexed="65"/>
          </patternFill>
        </fill>
      </dxf>
    </rfmt>
    <rfmt sheetId="1" sqref="K318" start="0" length="0">
      <dxf>
        <fill>
          <patternFill patternType="none">
            <bgColor indexed="65"/>
          </patternFill>
        </fill>
      </dxf>
    </rfmt>
    <rfmt sheetId="1" sqref="K319" start="0" length="0">
      <dxf>
        <fill>
          <patternFill patternType="none">
            <bgColor indexed="65"/>
          </patternFill>
        </fill>
      </dxf>
    </rfmt>
    <rfmt sheetId="1" sqref="K320" start="0" length="0">
      <dxf>
        <fill>
          <patternFill patternType="none">
            <bgColor indexed="65"/>
          </patternFill>
        </fill>
      </dxf>
    </rfmt>
    <rfmt sheetId="1" sqref="K321" start="0" length="0">
      <dxf>
        <fill>
          <patternFill patternType="none">
            <bgColor indexed="65"/>
          </patternFill>
        </fill>
      </dxf>
    </rfmt>
    <rfmt sheetId="1" sqref="K322" start="0" length="0">
      <dxf>
        <fill>
          <patternFill patternType="none">
            <bgColor indexed="65"/>
          </patternFill>
        </fill>
      </dxf>
    </rfmt>
    <rfmt sheetId="1" sqref="K323" start="0" length="0">
      <dxf>
        <fill>
          <patternFill patternType="none">
            <bgColor indexed="65"/>
          </patternFill>
        </fill>
      </dxf>
    </rfmt>
    <rfmt sheetId="1" sqref="K324" start="0" length="0">
      <dxf>
        <fill>
          <patternFill patternType="none">
            <bgColor indexed="65"/>
          </patternFill>
        </fill>
      </dxf>
    </rfmt>
    <rfmt sheetId="1" sqref="K325" start="0" length="0">
      <dxf>
        <fill>
          <patternFill patternType="none">
            <bgColor indexed="65"/>
          </patternFill>
        </fill>
      </dxf>
    </rfmt>
    <rfmt sheetId="1" sqref="K326" start="0" length="0">
      <dxf>
        <fill>
          <patternFill patternType="none">
            <bgColor indexed="65"/>
          </patternFill>
        </fill>
      </dxf>
    </rfmt>
    <rfmt sheetId="1" sqref="K327" start="0" length="0">
      <dxf>
        <fill>
          <patternFill patternType="none">
            <bgColor indexed="65"/>
          </patternFill>
        </fill>
      </dxf>
    </rfmt>
    <rfmt sheetId="1" sqref="K328" start="0" length="0">
      <dxf>
        <fill>
          <patternFill patternType="none">
            <bgColor indexed="65"/>
          </patternFill>
        </fill>
      </dxf>
    </rfmt>
    <rfmt sheetId="1" sqref="K329" start="0" length="0">
      <dxf>
        <fill>
          <patternFill patternType="none">
            <bgColor indexed="65"/>
          </patternFill>
        </fill>
      </dxf>
    </rfmt>
    <rfmt sheetId="1" sqref="K330" start="0" length="0">
      <dxf>
        <fill>
          <patternFill patternType="none">
            <bgColor indexed="65"/>
          </patternFill>
        </fill>
      </dxf>
    </rfmt>
    <rfmt sheetId="1" sqref="K331" start="0" length="0">
      <dxf>
        <fill>
          <patternFill patternType="none">
            <bgColor indexed="65"/>
          </patternFill>
        </fill>
      </dxf>
    </rfmt>
    <rfmt sheetId="1" sqref="K332" start="0" length="0">
      <dxf>
        <fill>
          <patternFill patternType="none">
            <bgColor indexed="65"/>
          </patternFill>
        </fill>
      </dxf>
    </rfmt>
    <rfmt sheetId="1" sqref="K333" start="0" length="0">
      <dxf>
        <fill>
          <patternFill patternType="none">
            <bgColor indexed="65"/>
          </patternFill>
        </fill>
      </dxf>
    </rfmt>
    <rfmt sheetId="1" sqref="K334" start="0" length="0">
      <dxf>
        <fill>
          <patternFill patternType="none">
            <bgColor indexed="65"/>
          </patternFill>
        </fill>
      </dxf>
    </rfmt>
    <rfmt sheetId="1" sqref="K335" start="0" length="0">
      <dxf>
        <fill>
          <patternFill patternType="none">
            <bgColor indexed="65"/>
          </patternFill>
        </fill>
      </dxf>
    </rfmt>
    <rfmt sheetId="1" sqref="K336" start="0" length="0">
      <dxf>
        <fill>
          <patternFill patternType="none">
            <bgColor indexed="65"/>
          </patternFill>
        </fill>
      </dxf>
    </rfmt>
    <rfmt sheetId="1" sqref="K337" start="0" length="0">
      <dxf>
        <fill>
          <patternFill patternType="none">
            <bgColor indexed="65"/>
          </patternFill>
        </fill>
      </dxf>
    </rfmt>
    <rfmt sheetId="1" sqref="K338" start="0" length="0">
      <dxf>
        <fill>
          <patternFill patternType="none">
            <bgColor indexed="65"/>
          </patternFill>
        </fill>
      </dxf>
    </rfmt>
    <rfmt sheetId="1" sqref="K339" start="0" length="0">
      <dxf>
        <fill>
          <patternFill patternType="none">
            <bgColor indexed="65"/>
          </patternFill>
        </fill>
      </dxf>
    </rfmt>
    <rfmt sheetId="1" sqref="K340" start="0" length="0">
      <dxf>
        <fill>
          <patternFill patternType="none">
            <bgColor indexed="65"/>
          </patternFill>
        </fill>
      </dxf>
    </rfmt>
    <rfmt sheetId="1" sqref="K341" start="0" length="0">
      <dxf>
        <fill>
          <patternFill patternType="none">
            <bgColor indexed="65"/>
          </patternFill>
        </fill>
      </dxf>
    </rfmt>
    <rfmt sheetId="1" sqref="K342" start="0" length="0">
      <dxf>
        <fill>
          <patternFill patternType="none">
            <bgColor indexed="65"/>
          </patternFill>
        </fill>
      </dxf>
    </rfmt>
    <rfmt sheetId="1" sqref="K343" start="0" length="0">
      <dxf>
        <fill>
          <patternFill patternType="none">
            <bgColor indexed="65"/>
          </patternFill>
        </fill>
      </dxf>
    </rfmt>
    <rfmt sheetId="1" sqref="K344" start="0" length="0">
      <dxf>
        <fill>
          <patternFill patternType="none">
            <bgColor indexed="65"/>
          </patternFill>
        </fill>
      </dxf>
    </rfmt>
    <rfmt sheetId="1" sqref="K345" start="0" length="0">
      <dxf>
        <fill>
          <patternFill patternType="none">
            <bgColor indexed="65"/>
          </patternFill>
        </fill>
      </dxf>
    </rfmt>
    <rfmt sheetId="1" sqref="K346" start="0" length="0">
      <dxf>
        <fill>
          <patternFill patternType="none">
            <bgColor indexed="65"/>
          </patternFill>
        </fill>
      </dxf>
    </rfmt>
    <rfmt sheetId="1" sqref="K347" start="0" length="0">
      <dxf>
        <fill>
          <patternFill patternType="none">
            <bgColor indexed="65"/>
          </patternFill>
        </fill>
      </dxf>
    </rfmt>
    <rfmt sheetId="1" sqref="K348" start="0" length="0">
      <dxf>
        <fill>
          <patternFill patternType="none">
            <bgColor indexed="65"/>
          </patternFill>
        </fill>
      </dxf>
    </rfmt>
    <rfmt sheetId="1" sqref="K349" start="0" length="0">
      <dxf>
        <fill>
          <patternFill patternType="none">
            <bgColor indexed="65"/>
          </patternFill>
        </fill>
      </dxf>
    </rfmt>
    <rfmt sheetId="1" sqref="K350" start="0" length="0">
      <dxf>
        <fill>
          <patternFill patternType="none">
            <bgColor indexed="65"/>
          </patternFill>
        </fill>
      </dxf>
    </rfmt>
    <rfmt sheetId="1" sqref="K351" start="0" length="0">
      <dxf>
        <fill>
          <patternFill patternType="none">
            <bgColor indexed="65"/>
          </patternFill>
        </fill>
      </dxf>
    </rfmt>
    <rfmt sheetId="1" sqref="K352" start="0" length="0">
      <dxf>
        <fill>
          <patternFill patternType="none">
            <bgColor indexed="65"/>
          </patternFill>
        </fill>
      </dxf>
    </rfmt>
    <rfmt sheetId="1" sqref="K353" start="0" length="0">
      <dxf>
        <fill>
          <patternFill patternType="none">
            <bgColor indexed="65"/>
          </patternFill>
        </fill>
      </dxf>
    </rfmt>
    <rfmt sheetId="1" sqref="K354" start="0" length="0">
      <dxf>
        <fill>
          <patternFill patternType="none">
            <bgColor indexed="65"/>
          </patternFill>
        </fill>
      </dxf>
    </rfmt>
    <rfmt sheetId="1" sqref="K355" start="0" length="0">
      <dxf>
        <fill>
          <patternFill patternType="none">
            <bgColor indexed="65"/>
          </patternFill>
        </fill>
      </dxf>
    </rfmt>
    <rfmt sheetId="1" sqref="K356" start="0" length="0">
      <dxf>
        <fill>
          <patternFill patternType="none">
            <bgColor indexed="65"/>
          </patternFill>
        </fill>
      </dxf>
    </rfmt>
    <rfmt sheetId="1" sqref="K357" start="0" length="0">
      <dxf>
        <fill>
          <patternFill patternType="none">
            <bgColor indexed="65"/>
          </patternFill>
        </fill>
      </dxf>
    </rfmt>
    <rfmt sheetId="1" sqref="K358" start="0" length="0">
      <dxf>
        <fill>
          <patternFill patternType="none">
            <bgColor indexed="65"/>
          </patternFill>
        </fill>
      </dxf>
    </rfmt>
    <rfmt sheetId="1" sqref="K359" start="0" length="0">
      <dxf>
        <fill>
          <patternFill patternType="none">
            <bgColor indexed="65"/>
          </patternFill>
        </fill>
      </dxf>
    </rfmt>
    <rfmt sheetId="1" sqref="K360" start="0" length="0">
      <dxf>
        <fill>
          <patternFill patternType="none">
            <bgColor indexed="65"/>
          </patternFill>
        </fill>
      </dxf>
    </rfmt>
    <rfmt sheetId="1" sqref="K361" start="0" length="0">
      <dxf>
        <fill>
          <patternFill patternType="none">
            <bgColor indexed="65"/>
          </patternFill>
        </fill>
      </dxf>
    </rfmt>
    <rfmt sheetId="1" sqref="K362" start="0" length="0">
      <dxf>
        <fill>
          <patternFill patternType="none">
            <bgColor indexed="65"/>
          </patternFill>
        </fill>
      </dxf>
    </rfmt>
    <rfmt sheetId="1" sqref="K363" start="0" length="0">
      <dxf>
        <fill>
          <patternFill patternType="none">
            <bgColor indexed="65"/>
          </patternFill>
        </fill>
      </dxf>
    </rfmt>
    <rfmt sheetId="1" sqref="K364" start="0" length="0">
      <dxf>
        <fill>
          <patternFill patternType="none">
            <bgColor indexed="65"/>
          </patternFill>
        </fill>
      </dxf>
    </rfmt>
    <rfmt sheetId="1" sqref="K365" start="0" length="0">
      <dxf>
        <fill>
          <patternFill patternType="none">
            <bgColor indexed="65"/>
          </patternFill>
        </fill>
      </dxf>
    </rfmt>
    <rfmt sheetId="1" sqref="K366" start="0" length="0">
      <dxf>
        <fill>
          <patternFill patternType="none">
            <bgColor indexed="65"/>
          </patternFill>
        </fill>
      </dxf>
    </rfmt>
    <rfmt sheetId="1" sqref="K367" start="0" length="0">
      <dxf>
        <fill>
          <patternFill patternType="none">
            <bgColor indexed="65"/>
          </patternFill>
        </fill>
      </dxf>
    </rfmt>
    <rfmt sheetId="1" sqref="K368" start="0" length="0">
      <dxf>
        <fill>
          <patternFill patternType="none">
            <bgColor indexed="65"/>
          </patternFill>
        </fill>
      </dxf>
    </rfmt>
    <rfmt sheetId="1" sqref="K369" start="0" length="0">
      <dxf>
        <fill>
          <patternFill patternType="none">
            <bgColor indexed="65"/>
          </patternFill>
        </fill>
      </dxf>
    </rfmt>
    <rfmt sheetId="1" sqref="K370" start="0" length="0">
      <dxf>
        <fill>
          <patternFill patternType="none">
            <bgColor indexed="65"/>
          </patternFill>
        </fill>
      </dxf>
    </rfmt>
    <rfmt sheetId="1" sqref="K371" start="0" length="0">
      <dxf>
        <fill>
          <patternFill patternType="none">
            <bgColor indexed="65"/>
          </patternFill>
        </fill>
      </dxf>
    </rfmt>
    <rfmt sheetId="1" sqref="K372" start="0" length="0">
      <dxf>
        <fill>
          <patternFill patternType="none">
            <bgColor indexed="65"/>
          </patternFill>
        </fill>
      </dxf>
    </rfmt>
    <rfmt sheetId="1" sqref="K373" start="0" length="0">
      <dxf>
        <fill>
          <patternFill patternType="none">
            <bgColor indexed="65"/>
          </patternFill>
        </fill>
      </dxf>
    </rfmt>
    <rfmt sheetId="1" sqref="K374" start="0" length="0">
      <dxf>
        <fill>
          <patternFill patternType="none">
            <bgColor indexed="65"/>
          </patternFill>
        </fill>
      </dxf>
    </rfmt>
    <rfmt sheetId="1" sqref="K375" start="0" length="0">
      <dxf>
        <fill>
          <patternFill patternType="none">
            <bgColor indexed="65"/>
          </patternFill>
        </fill>
      </dxf>
    </rfmt>
    <rfmt sheetId="1" sqref="K376" start="0" length="0">
      <dxf>
        <fill>
          <patternFill patternType="none">
            <bgColor indexed="65"/>
          </patternFill>
        </fill>
      </dxf>
    </rfmt>
    <rfmt sheetId="1" sqref="K377" start="0" length="0">
      <dxf>
        <fill>
          <patternFill patternType="none">
            <bgColor indexed="65"/>
          </patternFill>
        </fill>
      </dxf>
    </rfmt>
    <rfmt sheetId="1" sqref="K378" start="0" length="0">
      <dxf>
        <fill>
          <patternFill patternType="none">
            <bgColor indexed="65"/>
          </patternFill>
        </fill>
      </dxf>
    </rfmt>
    <rfmt sheetId="1" sqref="K379" start="0" length="0">
      <dxf>
        <fill>
          <patternFill patternType="none">
            <bgColor indexed="65"/>
          </patternFill>
        </fill>
      </dxf>
    </rfmt>
    <rfmt sheetId="1" sqref="K380" start="0" length="0">
      <dxf>
        <fill>
          <patternFill patternType="none">
            <bgColor indexed="65"/>
          </patternFill>
        </fill>
      </dxf>
    </rfmt>
    <rfmt sheetId="1" sqref="K381" start="0" length="0">
      <dxf>
        <fill>
          <patternFill patternType="none">
            <bgColor indexed="65"/>
          </patternFill>
        </fill>
      </dxf>
    </rfmt>
    <rfmt sheetId="1" sqref="K382" start="0" length="0">
      <dxf>
        <fill>
          <patternFill patternType="none">
            <bgColor indexed="65"/>
          </patternFill>
        </fill>
      </dxf>
    </rfmt>
    <rfmt sheetId="1" sqref="K383" start="0" length="0">
      <dxf>
        <fill>
          <patternFill patternType="none">
            <bgColor indexed="65"/>
          </patternFill>
        </fill>
      </dxf>
    </rfmt>
    <rfmt sheetId="1" sqref="K384" start="0" length="0">
      <dxf>
        <fill>
          <patternFill patternType="none">
            <bgColor indexed="65"/>
          </patternFill>
        </fill>
      </dxf>
    </rfmt>
    <rfmt sheetId="1" sqref="K385" start="0" length="0">
      <dxf>
        <fill>
          <patternFill patternType="none">
            <bgColor indexed="65"/>
          </patternFill>
        </fill>
      </dxf>
    </rfmt>
    <rfmt sheetId="1" sqref="K386" start="0" length="0">
      <dxf>
        <fill>
          <patternFill patternType="none">
            <bgColor indexed="65"/>
          </patternFill>
        </fill>
      </dxf>
    </rfmt>
    <rfmt sheetId="1" sqref="K387" start="0" length="0">
      <dxf>
        <fill>
          <patternFill patternType="none">
            <bgColor indexed="65"/>
          </patternFill>
        </fill>
      </dxf>
    </rfmt>
    <rfmt sheetId="1" sqref="K388" start="0" length="0">
      <dxf>
        <fill>
          <patternFill patternType="none">
            <bgColor indexed="65"/>
          </patternFill>
        </fill>
      </dxf>
    </rfmt>
    <rfmt sheetId="1" sqref="K389" start="0" length="0">
      <dxf>
        <fill>
          <patternFill patternType="none">
            <bgColor indexed="65"/>
          </patternFill>
        </fill>
      </dxf>
    </rfmt>
    <rfmt sheetId="1" sqref="K390" start="0" length="0">
      <dxf>
        <fill>
          <patternFill patternType="none">
            <bgColor indexed="65"/>
          </patternFill>
        </fill>
      </dxf>
    </rfmt>
    <rfmt sheetId="1" sqref="K391" start="0" length="0">
      <dxf>
        <fill>
          <patternFill patternType="none">
            <bgColor indexed="65"/>
          </patternFill>
        </fill>
      </dxf>
    </rfmt>
    <rfmt sheetId="1" sqref="K392" start="0" length="0">
      <dxf>
        <fill>
          <patternFill patternType="none">
            <bgColor indexed="65"/>
          </patternFill>
        </fill>
      </dxf>
    </rfmt>
    <rfmt sheetId="1" sqref="K393" start="0" length="0">
      <dxf>
        <fill>
          <patternFill patternType="none">
            <bgColor indexed="65"/>
          </patternFill>
        </fill>
      </dxf>
    </rfmt>
    <rfmt sheetId="1" sqref="K394" start="0" length="0">
      <dxf>
        <fill>
          <patternFill patternType="none">
            <bgColor indexed="65"/>
          </patternFill>
        </fill>
      </dxf>
    </rfmt>
    <rfmt sheetId="1" sqref="K395" start="0" length="0">
      <dxf>
        <fill>
          <patternFill patternType="none">
            <bgColor indexed="65"/>
          </patternFill>
        </fill>
      </dxf>
    </rfmt>
  </rrc>
</revisions>
</file>

<file path=xl/revisions/revisionLog150.xml><?xml version="1.0" encoding="utf-8"?>
<revisions xmlns="http://schemas.openxmlformats.org/spreadsheetml/2006/main" xmlns:r="http://schemas.openxmlformats.org/officeDocument/2006/relationships">
  <rfmt sheetId="1" sqref="A74:XFD75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501.xml><?xml version="1.0" encoding="utf-8"?>
<revisions xmlns="http://schemas.openxmlformats.org/spreadsheetml/2006/main" xmlns:r="http://schemas.openxmlformats.org/officeDocument/2006/relationships">
  <rcc rId="2707" sId="1" numFmtId="4">
    <oc r="D70">
      <v>522.08799999999997</v>
    </oc>
    <nc r="D70">
      <v>874.029</v>
    </nc>
  </rcc>
  <rcc rId="2708" sId="1" numFmtId="4">
    <oc r="C70">
      <v>795.15899999999999</v>
    </oc>
    <nc r="C70">
      <v>796.98800000000006</v>
    </nc>
  </rcc>
  <rfmt sheetId="1" sqref="A70:XFD7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5011.xml><?xml version="1.0" encoding="utf-8"?>
<revisions xmlns="http://schemas.openxmlformats.org/spreadsheetml/2006/main" xmlns:r="http://schemas.openxmlformats.org/officeDocument/2006/relationships">
  <rfmt sheetId="1" sqref="A64:XFD64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50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501111.xml><?xml version="1.0" encoding="utf-8"?>
<revisions xmlns="http://schemas.openxmlformats.org/spreadsheetml/2006/main" xmlns:r="http://schemas.openxmlformats.org/officeDocument/2006/relationships">
  <rcc rId="2592" sId="1" numFmtId="4">
    <oc r="C50">
      <v>306.14999999999998</v>
    </oc>
    <nc r="C50">
      <v>511.71899999999999</v>
    </nc>
  </rcc>
  <rcc rId="2593" sId="1" numFmtId="4">
    <oc r="D50">
      <v>690.17100000000005</v>
    </oc>
    <nc r="D50">
      <v>2458.9560000000001</v>
    </nc>
  </rcc>
  <rcc rId="2594" sId="1">
    <oc r="F50" t="inlineStr">
      <is>
        <t>в 2.3 р.б.</t>
      </is>
    </oc>
    <nc r="F50" t="inlineStr">
      <is>
        <t>в 4.8 р.б.</t>
      </is>
    </nc>
  </rcc>
  <rfmt sheetId="1" sqref="A50:XFD5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fmt sheetId="1" sqref="A249:J249">
    <dxf>
      <fill>
        <patternFill>
          <bgColor theme="0"/>
        </patternFill>
      </fill>
    </dxf>
  </rfmt>
  <rcc rId="3671" sId="1" numFmtId="4">
    <oc r="C246">
      <v>108511.673</v>
    </oc>
    <nc r="C246">
      <v>245354.91699999999</v>
    </nc>
  </rcc>
  <rfmt sheetId="1" sqref="C246">
    <dxf>
      <fill>
        <patternFill>
          <bgColor theme="0"/>
        </patternFill>
      </fill>
    </dxf>
  </rfmt>
  <rfmt sheetId="1" sqref="A245:C246">
    <dxf>
      <fill>
        <patternFill>
          <bgColor theme="0"/>
        </patternFill>
      </fill>
    </dxf>
  </rfmt>
  <rfmt sheetId="1" sqref="A247:C248">
    <dxf>
      <fill>
        <patternFill>
          <bgColor theme="0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общее!$A$6:$J$303</formula>
    <oldFormula>общее!$A$6:$J$303</oldFormula>
  </rdn>
  <rcv guid="{06B33669-D909-4CD8-806F-33C009B9DF0A}" action="add"/>
</revisions>
</file>

<file path=xl/revisions/revisionLog1510.xml><?xml version="1.0" encoding="utf-8"?>
<revisions xmlns="http://schemas.openxmlformats.org/spreadsheetml/2006/main" xmlns:r="http://schemas.openxmlformats.org/officeDocument/2006/relationships">
  <rcc rId="2462" sId="1" numFmtId="4">
    <oc r="C22">
      <v>3498.4450000000002</v>
    </oc>
    <nc r="C22">
      <v>3510.393</v>
    </nc>
  </rcc>
  <rcc rId="2463" sId="1" numFmtId="4">
    <oc r="D22">
      <v>1525.203</v>
    </oc>
    <nc r="D22">
      <v>4253.7299999999996</v>
    </nc>
  </rcc>
  <rfmt sheetId="1" sqref="A22:XFD22">
    <dxf>
      <fill>
        <patternFill patternType="none">
          <bgColor auto="1"/>
        </patternFill>
      </fill>
    </dxf>
  </rfmt>
  <rfmt sheetId="1" sqref="A21:XFD21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fmt sheetId="1" sqref="J314">
    <dxf>
      <fill>
        <patternFill patternType="solid">
          <bgColor rgb="FFFFFF00"/>
        </patternFill>
      </fill>
    </dxf>
  </rfmt>
  <rcc rId="968" sId="1">
    <oc r="G287">
      <f>SUM(G288+G290+G293)</f>
    </oc>
    <nc r="G287"/>
  </rcc>
  <rcc rId="969" sId="1">
    <oc r="H287">
      <f>SUM(H288+H290+H293)</f>
    </oc>
    <nc r="H287"/>
  </rcc>
  <rcc rId="970" sId="1">
    <oc r="I287">
      <f>SUM(H287-G287)</f>
    </oc>
    <nc r="I287"/>
  </rcc>
  <rcc rId="971" sId="1">
    <oc r="J287">
      <f>SUM(H287/G287*100)</f>
    </oc>
    <nc r="J287"/>
  </rcc>
  <rcc rId="972" sId="1" odxf="1" dxf="1">
    <oc r="J271" t="inlineStr">
      <is>
        <t>в 67,7 р.б.</t>
      </is>
    </oc>
    <nc r="J271">
      <f>SUM(H271/G271*100)</f>
    </nc>
    <odxf>
      <numFmt numFmtId="165" formatCode="0.0"/>
    </odxf>
    <ndxf>
      <numFmt numFmtId="168" formatCode="#,##0.0"/>
    </ndxf>
  </rcc>
  <rcc rId="973" sId="1" odxf="1" dxf="1">
    <oc r="J266" t="inlineStr">
      <is>
        <t>в 67,7 р.б.</t>
      </is>
    </oc>
    <nc r="J266">
      <f>SUM(H266/G266*100)</f>
    </nc>
    <odxf>
      <font>
        <b/>
        <sz val="14"/>
        <name val="Times New Roman"/>
        <scheme val="none"/>
      </font>
      <numFmt numFmtId="165" formatCode="0.0"/>
    </odxf>
    <ndxf>
      <font>
        <b val="0"/>
        <sz val="14"/>
        <name val="Times New Roman"/>
        <scheme val="none"/>
      </font>
      <numFmt numFmtId="168" formatCode="#,##0.0"/>
    </ndxf>
  </rcc>
  <rfmt sheetId="1" sqref="J266" start="0" length="2147483647">
    <dxf>
      <font>
        <b/>
      </font>
    </dxf>
  </rfmt>
  <rfmt sheetId="1" sqref="J266">
    <dxf>
      <fill>
        <patternFill patternType="solid">
          <bgColor rgb="FFFFFF00"/>
        </patternFill>
      </fill>
    </dxf>
  </rfmt>
  <rfmt sheetId="1" sqref="J271">
    <dxf>
      <fill>
        <patternFill patternType="solid">
          <bgColor rgb="FFFFFF00"/>
        </patternFill>
      </fill>
    </dxf>
  </rfmt>
  <rfmt sheetId="1" sqref="F280" start="0" length="0">
    <dxf>
      <font>
        <b val="0"/>
        <sz val="14"/>
        <name val="Times New Roman"/>
        <scheme val="none"/>
      </font>
    </dxf>
  </rfmt>
  <rfmt sheetId="1" sqref="F280" start="0" length="2147483647">
    <dxf>
      <font>
        <b/>
      </font>
    </dxf>
  </rfmt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512.xml><?xml version="1.0" encoding="utf-8"?>
<revisions xmlns="http://schemas.openxmlformats.org/spreadsheetml/2006/main" xmlns:r="http://schemas.openxmlformats.org/officeDocument/2006/relationships">
  <rcc rId="3159" sId="1" numFmtId="4">
    <oc r="C154">
      <v>267.00599999999997</v>
    </oc>
    <nc r="C154">
      <v>666.75300000000004</v>
    </nc>
  </rcc>
  <rcc rId="3160" sId="1" numFmtId="4">
    <oc r="C155">
      <v>221.94200000000001</v>
    </oc>
    <nc r="C155">
      <v>336.76400000000001</v>
    </nc>
  </rcc>
  <rcc rId="3161" sId="1" numFmtId="4">
    <oc r="C157">
      <v>15765.83</v>
    </oc>
    <nc r="C157">
      <v>32563.612000000001</v>
    </nc>
  </rcc>
  <rcc rId="3162" sId="1" numFmtId="4">
    <oc r="C158">
      <v>4153.6750000000002</v>
    </oc>
    <nc r="C158">
      <v>7522.52</v>
    </nc>
  </rcc>
  <rcc rId="3163" sId="1" numFmtId="4">
    <nc r="C160">
      <v>0</v>
    </nc>
  </rcc>
  <rcc rId="3164" sId="1" numFmtId="4">
    <nc r="C161">
      <v>0</v>
    </nc>
  </rcc>
  <rcc rId="3165" sId="1" numFmtId="4">
    <oc r="C163">
      <v>1434.81</v>
    </oc>
    <nc r="C163">
      <v>2854.9580000000001</v>
    </nc>
  </rcc>
  <rcc rId="3166" sId="1" numFmtId="4">
    <nc r="C164">
      <v>0</v>
    </nc>
  </rcc>
  <rcc rId="3167" sId="1" numFmtId="4">
    <nc r="C165">
      <v>308.64299999999997</v>
    </nc>
  </rcc>
  <rcc rId="3168" sId="1" numFmtId="4">
    <oc r="C166">
      <v>724.45600000000002</v>
    </oc>
    <nc r="C166">
      <v>1139.6559999999999</v>
    </nc>
  </rcc>
  <rcc rId="3169" sId="1" numFmtId="4">
    <oc r="C170">
      <v>3970.134</v>
    </oc>
    <nc r="C170">
      <v>8152.8459999999995</v>
    </nc>
  </rcc>
  <rcc rId="3170" sId="1" numFmtId="4">
    <oc r="C176">
      <v>4460.46</v>
    </oc>
    <nc r="C176">
      <v>10556.963</v>
    </nc>
  </rcc>
  <rcc rId="3171" sId="1" numFmtId="4">
    <oc r="C177">
      <v>698.59</v>
    </oc>
    <nc r="C177">
      <v>1478.8620000000001</v>
    </nc>
  </rcc>
  <rcc rId="3172" sId="1" numFmtId="4">
    <oc r="C184">
      <f>1483.444+5583.053</f>
    </oc>
    <nc r="C184">
      <v>14649.887000000001</v>
    </nc>
  </rcc>
  <rcc rId="3173" sId="1" numFmtId="4">
    <nc r="C159">
      <f>SUM(C160:C161)</f>
    </nc>
  </rcc>
  <rcc rId="3174" sId="1" numFmtId="4">
    <oc r="D159">
      <v>138.67599999999999</v>
    </oc>
    <nc r="D159">
      <f>SUM(D160:D161)</f>
    </nc>
  </rcc>
  <rcc rId="3175" sId="1" numFmtId="4">
    <oc r="D160">
      <v>138.67599999999999</v>
    </oc>
    <nc r="D160"/>
  </rcc>
  <rcc rId="3176" sId="1" numFmtId="4">
    <nc r="C169">
      <v>0</v>
    </nc>
  </rcc>
  <rcc rId="3177" sId="1" numFmtId="4">
    <oc r="C172">
      <v>125.834</v>
    </oc>
    <nc r="C172">
      <v>247.297</v>
    </nc>
  </rcc>
  <rcc rId="3178" sId="1" numFmtId="4">
    <oc r="C185">
      <v>2292.8020000000001</v>
    </oc>
    <nc r="C185">
      <v>7314.4880000000003</v>
    </nc>
  </rcc>
  <rcc rId="3179" sId="1" numFmtId="4">
    <oc r="C152">
      <v>215.82599999999999</v>
    </oc>
    <nc r="C152">
      <v>215.827</v>
    </nc>
  </rcc>
  <rcv guid="{D0621073-25BE-47D7-AC33-51146458D41C}" action="delete"/>
  <rdn rId="0" localSheetId="1" customView="1" name="Z_D0621073_25BE_47D7_AC33_51146458D41C_.wvu.FilterData" hidden="1" oldHidden="1">
    <formula>общее!$A$6:$J$300</formula>
    <oldFormula>общее!$A$6:$J$300</oldFormula>
  </rdn>
  <rcv guid="{D0621073-25BE-47D7-AC33-51146458D41C}" action="add"/>
</revisions>
</file>

<file path=xl/revisions/revisionLog15121.xml><?xml version="1.0" encoding="utf-8"?>
<revisions xmlns="http://schemas.openxmlformats.org/spreadsheetml/2006/main" xmlns:r="http://schemas.openxmlformats.org/officeDocument/2006/relationships">
  <rcc rId="3060" sId="1" numFmtId="4">
    <oc r="G197">
      <v>132.33000000000001</v>
    </oc>
    <nc r="G197">
      <v>413.5634</v>
    </nc>
  </rcc>
  <rcc rId="3061" sId="1" numFmtId="4">
    <oc r="G199">
      <v>49.981999999999999</v>
    </oc>
    <nc r="G199">
      <v>70.618170000000006</v>
    </nc>
  </rcc>
  <rcc rId="3062" sId="1" numFmtId="4">
    <oc r="G201">
      <v>304.13400000000001</v>
    </oc>
    <nc r="G201">
      <v>345.69042000000002</v>
    </nc>
  </rcc>
  <rcc rId="3063" sId="1" numFmtId="4">
    <nc r="G205">
      <v>181.07267999999999</v>
    </nc>
  </rcc>
  <rfmt sheetId="1" sqref="G192:G205">
    <dxf>
      <fill>
        <patternFill patternType="none">
          <bgColor auto="1"/>
        </patternFill>
      </fill>
    </dxf>
  </rfmt>
  <rcv guid="{675C859F-867B-4E3E-8283-3B2C94BFA5E5}" action="delete"/>
  <rdn rId="0" localSheetId="1" customView="1" name="Z_675C859F_867B_4E3E_8283_3B2C94BFA5E5_.wvu.FilterData" hidden="1" oldHidden="1">
    <formula>общее!$A$6:$J$300</formula>
    <oldFormula>общее!$A$6:$J$300</oldFormula>
  </rdn>
  <rcv guid="{675C859F-867B-4E3E-8283-3B2C94BFA5E5}" action="add"/>
</revisions>
</file>

<file path=xl/revisions/revisionLog1512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512111.xml><?xml version="1.0" encoding="utf-8"?>
<revisions xmlns="http://schemas.openxmlformats.org/spreadsheetml/2006/main" xmlns:r="http://schemas.openxmlformats.org/officeDocument/2006/relationships">
  <rcc rId="961" sId="1" numFmtId="4">
    <oc r="D320">
      <v>14117.495000000001</v>
    </oc>
    <nc r="D320">
      <v>14418.395</v>
    </nc>
  </rcc>
  <rfmt sheetId="1" sqref="C318:F320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5121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5122.xml><?xml version="1.0" encoding="utf-8"?>
<revisions xmlns="http://schemas.openxmlformats.org/spreadsheetml/2006/main" xmlns:r="http://schemas.openxmlformats.org/officeDocument/2006/relationships">
  <rfmt sheetId="1" sqref="A78:J78" start="0" length="2147483647">
    <dxf>
      <font>
        <b/>
      </font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513.xml><?xml version="1.0" encoding="utf-8"?>
<revisions xmlns="http://schemas.openxmlformats.org/spreadsheetml/2006/main" xmlns:r="http://schemas.openxmlformats.org/officeDocument/2006/relationships">
  <rfmt sheetId="1" sqref="A86:J86">
    <dxf>
      <fill>
        <patternFill patternType="none">
          <bgColor auto="1"/>
        </patternFill>
      </fill>
    </dxf>
  </rfmt>
  <rcc rId="1777" sId="1" numFmtId="4">
    <oc r="C127">
      <v>3803.97</v>
    </oc>
    <nc r="C127">
      <v>6331.0879999999997</v>
    </nc>
  </rcc>
  <rcc rId="1778" sId="1" numFmtId="4">
    <oc r="C128">
      <v>254.411</v>
    </oc>
    <nc r="C128">
      <v>361.68799999999999</v>
    </nc>
  </rcc>
  <rcc rId="1779" sId="1" numFmtId="4">
    <oc r="C129">
      <v>81.254999999999995</v>
    </oc>
    <nc r="C129">
      <v>254.946</v>
    </nc>
  </rcc>
  <rcc rId="1780" sId="1" numFmtId="4">
    <oc r="C131">
      <v>5865.1819999999998</v>
    </oc>
    <nc r="C131">
      <v>10055.958000000001</v>
    </nc>
  </rcc>
  <rcc rId="1781" sId="1" numFmtId="4">
    <oc r="C135">
      <f>SUM(C136:C137)</f>
    </oc>
    <nc r="C135">
      <v>93.090999999999994</v>
    </nc>
  </rcc>
  <rcc rId="1782" sId="1" numFmtId="4">
    <oc r="C137">
      <v>36.279000000000003</v>
    </oc>
    <nc r="C137">
      <v>93.090999999999994</v>
    </nc>
  </rcc>
  <rcc rId="1783" sId="1" numFmtId="4">
    <oc r="C126">
      <v>24725.085999999999</v>
    </oc>
    <nc r="C126">
      <v>45213.438999999998</v>
    </nc>
  </rcc>
  <rfmt sheetId="1" sqref="C125:C137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514.xml><?xml version="1.0" encoding="utf-8"?>
<revisions xmlns="http://schemas.openxmlformats.org/spreadsheetml/2006/main" xmlns:r="http://schemas.openxmlformats.org/officeDocument/2006/relationships">
  <rfmt sheetId="1" sqref="H78" start="0" length="2147483647">
    <dxf>
      <font>
        <b val="0"/>
      </font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5141.xml><?xml version="1.0" encoding="utf-8"?>
<revisions xmlns="http://schemas.openxmlformats.org/spreadsheetml/2006/main" xmlns:r="http://schemas.openxmlformats.org/officeDocument/2006/relationships">
  <rcc rId="1818" sId="1" numFmtId="4">
    <oc r="C180">
      <v>7858.5680000000002</v>
    </oc>
    <nc r="C180">
      <v>13819.353999999999</v>
    </nc>
  </rcc>
  <rcc rId="1819" sId="1" numFmtId="4">
    <oc r="C182">
      <v>10410.612999999999</v>
    </oc>
    <nc r="C182">
      <v>17618.391</v>
    </nc>
  </rcc>
  <rcc rId="1820" sId="1">
    <oc r="C179">
      <f>687.512+10622.331</f>
    </oc>
    <nc r="C179">
      <f>1077.295+17437.948</f>
    </nc>
  </rcc>
  <rcc rId="1821" sId="1">
    <oc r="C183">
      <f>2.6+249.755</f>
    </oc>
    <nc r="C183">
      <f>2.6+260.075+2+9.977</f>
    </nc>
  </rcc>
  <rfmt sheetId="1" sqref="C178:C183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52.xml><?xml version="1.0" encoding="utf-8"?>
<revisions xmlns="http://schemas.openxmlformats.org/spreadsheetml/2006/main" xmlns:r="http://schemas.openxmlformats.org/officeDocument/2006/relationships">
  <rcc rId="1730" sId="1" numFmtId="4">
    <nc r="G263">
      <v>2600</v>
    </nc>
  </rcc>
  <rcc rId="1731" sId="1" numFmtId="4">
    <oc r="C263">
      <v>2600</v>
    </oc>
    <nc r="C263"/>
  </rcc>
  <rcc rId="1732" sId="1">
    <nc r="G262">
      <f>G263</f>
    </nc>
  </rcc>
  <rcc rId="1733" sId="1">
    <nc r="G261">
      <f>G262</f>
    </nc>
  </rcc>
  <rcc rId="1734" sId="1" odxf="1" dxf="1">
    <nc r="I261">
      <f>SUM(H261-G261)</f>
    </nc>
    <odxf>
      <font>
        <b/>
        <sz val="14"/>
        <name val="Times New Roman"/>
        <scheme val="none"/>
      </font>
      <fill>
        <patternFill>
          <bgColor theme="0"/>
        </patternFill>
      </fill>
    </odxf>
    <ndxf>
      <font>
        <b val="0"/>
        <sz val="14"/>
        <name val="Times New Roman"/>
        <scheme val="none"/>
      </font>
      <fill>
        <patternFill>
          <bgColor rgb="FFFFFF00"/>
        </patternFill>
      </fill>
    </ndxf>
  </rcc>
  <rcc rId="1735" sId="1" odxf="1" dxf="1">
    <nc r="J261">
      <f>SUM(H261/G261*100)</f>
    </nc>
    <odxf>
      <font>
        <b/>
        <sz val="14"/>
        <name val="Times New Roman"/>
        <scheme val="none"/>
      </font>
      <fill>
        <patternFill>
          <bgColor theme="0"/>
        </patternFill>
      </fill>
    </odxf>
    <ndxf>
      <font>
        <b val="0"/>
        <sz val="14"/>
        <name val="Times New Roman"/>
        <scheme val="none"/>
      </font>
      <fill>
        <patternFill>
          <bgColor rgb="FFFFFF00"/>
        </patternFill>
      </fill>
    </ndxf>
  </rcc>
  <rfmt sheetId="1" sqref="I262" start="0" length="0">
    <dxf>
      <font>
        <b/>
        <sz val="14"/>
        <name val="Times New Roman"/>
        <scheme val="none"/>
      </font>
      <fill>
        <patternFill>
          <bgColor rgb="FFFFFF00"/>
        </patternFill>
      </fill>
    </dxf>
  </rfmt>
  <rfmt sheetId="1" sqref="J262" start="0" length="0">
    <dxf>
      <font>
        <b/>
        <sz val="14"/>
        <name val="Times New Roman"/>
        <scheme val="none"/>
      </font>
      <numFmt numFmtId="165" formatCode="0.0"/>
      <fill>
        <patternFill>
          <bgColor rgb="FFFFFF00"/>
        </patternFill>
      </fill>
    </dxf>
  </rfmt>
  <rcc rId="1736" sId="1" odxf="1" dxf="1">
    <nc r="I262">
      <f>SUM(H262-G262)</f>
    </nc>
    <ndxf>
      <font>
        <b val="0"/>
        <sz val="14"/>
        <name val="Times New Roman"/>
        <scheme val="none"/>
      </font>
    </ndxf>
  </rcc>
  <rcc rId="1737" sId="1" odxf="1" dxf="1">
    <nc r="J262">
      <f>SUM(H262/G262*100)</f>
    </nc>
    <ndxf>
      <font>
        <b val="0"/>
        <sz val="14"/>
        <name val="Times New Roman"/>
        <scheme val="none"/>
      </font>
      <numFmt numFmtId="168" formatCode="#,##0.0"/>
    </ndxf>
  </rcc>
  <rcc rId="1738" sId="1" odxf="1" dxf="1">
    <nc r="I263">
      <f>SUM(H263-G263)</f>
    </nc>
    <odxf>
      <fill>
        <patternFill>
          <bgColor theme="0"/>
        </patternFill>
      </fill>
    </odxf>
    <ndxf>
      <fill>
        <patternFill>
          <bgColor rgb="FFFFFF00"/>
        </patternFill>
      </fill>
    </ndxf>
  </rcc>
  <rcc rId="1739" sId="1" odxf="1" dxf="1">
    <nc r="J263">
      <f>SUM(H263/G263*100)</f>
    </nc>
    <odxf>
      <fill>
        <patternFill>
          <bgColor theme="0"/>
        </patternFill>
      </fill>
    </odxf>
    <ndxf>
      <fill>
        <patternFill>
          <bgColor rgb="FFFFFF00"/>
        </patternFill>
      </fill>
    </ndxf>
  </rcc>
  <rfmt sheetId="1" sqref="I261:J263">
    <dxf>
      <fill>
        <patternFill>
          <bgColor theme="0"/>
        </patternFill>
      </fill>
    </dxf>
  </rfmt>
  <rfmt sheetId="1" sqref="A259:G259">
    <dxf>
      <fill>
        <patternFill>
          <bgColor theme="0"/>
        </patternFill>
      </fill>
    </dxf>
  </rfmt>
  <rfmt sheetId="1" sqref="H259:J259">
    <dxf>
      <fill>
        <patternFill>
          <bgColor theme="0"/>
        </patternFill>
      </fill>
    </dxf>
  </rfmt>
  <rfmt sheetId="1" sqref="A271:F273">
    <dxf>
      <fill>
        <patternFill>
          <bgColor theme="0"/>
        </patternFill>
      </fill>
    </dxf>
  </rfmt>
  <rcc rId="1740" sId="1" numFmtId="4">
    <oc r="G273">
      <v>-1041.82</v>
    </oc>
    <nc r="G273"/>
  </rcc>
  <rcc rId="1741" sId="1" numFmtId="4">
    <oc r="H273">
      <v>-667.07799999999997</v>
    </oc>
    <nc r="H273"/>
  </rcc>
  <rfmt sheetId="1" sqref="G271:J273">
    <dxf>
      <fill>
        <patternFill>
          <bgColor theme="0"/>
        </patternFill>
      </fill>
    </dxf>
  </rfmt>
  <rfmt sheetId="1" sqref="A270:J270">
    <dxf>
      <fill>
        <patternFill>
          <bgColor theme="0"/>
        </patternFill>
      </fill>
    </dxf>
  </rfmt>
  <rfmt sheetId="1" sqref="A197:B197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общее!$A$6:$J$291</formula>
    <oldFormula>общее!$A$6:$J$291</oldFormula>
  </rdn>
  <rcv guid="{84AB9039-6109-4932-AA14-522BD4A30F0B}" action="add"/>
</revisions>
</file>

<file path=xl/revisions/revisionLog1521.xml><?xml version="1.0" encoding="utf-8"?>
<revisions xmlns="http://schemas.openxmlformats.org/spreadsheetml/2006/main" xmlns:r="http://schemas.openxmlformats.org/officeDocument/2006/relationships">
  <rfmt sheetId="1" sqref="A251:B251">
    <dxf>
      <fill>
        <patternFill>
          <bgColor theme="0"/>
        </patternFill>
      </fill>
    </dxf>
  </rfmt>
  <rcc rId="1718" sId="1" numFmtId="4">
    <oc r="D252">
      <f>1472.188+3638.262</f>
    </oc>
    <nc r="D252">
      <v>14986.130999999999</v>
    </nc>
  </rcc>
  <rfmt sheetId="1" sqref="D252">
    <dxf>
      <fill>
        <patternFill>
          <bgColor theme="0"/>
        </patternFill>
      </fill>
    </dxf>
  </rfmt>
  <rfmt sheetId="1" sqref="A252:B252">
    <dxf>
      <fill>
        <patternFill>
          <bgColor theme="0"/>
        </patternFill>
      </fill>
    </dxf>
  </rfmt>
  <rcc rId="1719" sId="1" numFmtId="4">
    <oc r="H252">
      <v>22010.564999999999</v>
    </oc>
    <nc r="H252">
      <v>24077.780999999999</v>
    </nc>
  </rcc>
  <rfmt sheetId="1" sqref="H252">
    <dxf>
      <fill>
        <patternFill>
          <bgColor theme="0"/>
        </patternFill>
      </fill>
    </dxf>
  </rfmt>
  <rfmt sheetId="1" sqref="A250:B250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общее!$A$6:$J$291</formula>
    <oldFormula>общее!$A$6:$J$291</oldFormula>
  </rdn>
  <rcv guid="{84AB9039-6109-4932-AA14-522BD4A30F0B}" action="add"/>
</revisions>
</file>

<file path=xl/revisions/revisionLog15211.xml><?xml version="1.0" encoding="utf-8"?>
<revisions xmlns="http://schemas.openxmlformats.org/spreadsheetml/2006/main" xmlns:r="http://schemas.openxmlformats.org/officeDocument/2006/relationships">
  <rcc rId="1682" sId="1">
    <oc r="A2" t="inlineStr">
      <is>
        <t>Інформація про виконання бюджету  Миколаївської міської територіальної громади  за I квартал  2023 року  (з динамікою змін порівняно за I квартал 2022 року)</t>
      </is>
    </oc>
    <nc r="A2" t="inlineStr">
      <is>
        <t>Інформація про виконання бюджету  Миколаївської міської територіальної громади  за I півріччя  2023 року  (з динамікою змін порівняно за I півріччя 2022 року)</t>
      </is>
    </nc>
  </rcc>
  <rfmt sheetId="1" sqref="A7:J291">
    <dxf>
      <fill>
        <patternFill>
          <bgColor rgb="FFFFFF00"/>
        </patternFill>
      </fill>
    </dxf>
  </rfmt>
  <rcc rId="1683" sId="1">
    <oc r="C5" t="inlineStr">
      <is>
        <t>Виконано за I квартал  2022 року, тис. грн</t>
      </is>
    </oc>
    <nc r="C5" t="inlineStr">
      <is>
        <t>Виконано за I півріччя  2022 року, тис. грн</t>
      </is>
    </nc>
  </rcc>
  <rcc rId="1684" sId="1">
    <oc r="D5" t="inlineStr">
      <is>
        <t>Виконано за I квартал 2023 року, тис. грн</t>
      </is>
    </oc>
    <nc r="D5" t="inlineStr">
      <is>
        <t>Виконано за I півріччя 2023 року, тис. грн</t>
      </is>
    </nc>
  </rcc>
  <rcc rId="1685" sId="1">
    <oc r="G5" t="inlineStr">
      <is>
        <t>Виконано за I квартал  2022 року, тис. грн</t>
      </is>
    </oc>
    <nc r="G5" t="inlineStr">
      <is>
        <t>Виконано за I півріччя  2022 року, тис. грн</t>
      </is>
    </nc>
  </rcc>
  <rcc rId="1686" sId="1">
    <oc r="H5" t="inlineStr">
      <is>
        <t>Виконано за I квартал 2023 року, тис. грн</t>
      </is>
    </oc>
    <nc r="H5" t="inlineStr">
      <is>
        <t>Виконано за I півріччя 2023 року, тис. грн</t>
      </is>
    </nc>
  </rcc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52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521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общее!$A$1:$J$317</formula>
    <oldFormula>общее!$A$1:$J$317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общее!$247:$250,общее!$252:$257</formula>
  </rdn>
  <rdn rId="0" localSheetId="1" customView="1" name="Z_CFD58EC5_F475_4F0C_8822_861C497EA100_.wvu.FilterData" hidden="1" oldHidden="1">
    <formula>общее!$A$6:$J$317</formula>
    <oldFormula>общее!$A$6:$J$317</oldFormula>
  </rdn>
  <rcv guid="{CFD58EC5-F475-4F0C-8822-861C497EA100}" action="add"/>
</revisions>
</file>

<file path=xl/revisions/revisionLog15211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522.xml><?xml version="1.0" encoding="utf-8"?>
<revisions xmlns="http://schemas.openxmlformats.org/spreadsheetml/2006/main" xmlns:r="http://schemas.openxmlformats.org/officeDocument/2006/relationships">
  <rcc rId="1071" sId="1" numFmtId="4">
    <oc r="D11">
      <v>1651322.3219999999</v>
    </oc>
    <nc r="D11">
      <v>348578.69199999998</v>
    </nc>
  </rcc>
  <rfmt sheetId="1" sqref="A8:J14">
    <dxf>
      <fill>
        <patternFill patternType="none">
          <bgColor auto="1"/>
        </patternFill>
      </fill>
    </dxf>
  </rfmt>
  <rcc rId="1072" sId="1" numFmtId="4">
    <oc r="C12">
      <v>346352.41700000002</v>
    </oc>
    <nc r="C12">
      <v>143815.492</v>
    </nc>
  </rcc>
  <rcc rId="1073" sId="1" numFmtId="4">
    <oc r="D12">
      <v>2231282.6189999999</v>
    </oc>
    <nc r="D12">
      <v>552623.98</v>
    </nc>
  </rcc>
  <rcc rId="1074" sId="1" numFmtId="4">
    <oc r="C13">
      <v>53430.231</v>
    </oc>
    <nc r="C13">
      <v>11647.37</v>
    </nc>
  </rcc>
  <rcc rId="1075" sId="1" numFmtId="4">
    <oc r="D13">
      <v>37518.347999999998</v>
    </oc>
    <nc r="D13">
      <v>6123.2719999999999</v>
    </nc>
  </rcc>
  <rcc rId="1076" sId="1" numFmtId="4">
    <oc r="C14">
      <v>38441.177000000003</v>
    </oc>
    <nc r="C14">
      <v>5766.1689999999999</v>
    </nc>
  </rcc>
  <rcc rId="1077" sId="1" numFmtId="4">
    <oc r="D14">
      <v>10251.444</v>
    </oc>
    <nc r="D14">
      <v>4032.4589999999998</v>
    </nc>
  </rcc>
  <rcc rId="1078" sId="1" numFmtId="4">
    <oc r="C11">
      <v>1985369.115</v>
    </oc>
    <nc r="C11">
      <v>509554.77500000002</v>
    </nc>
  </rcc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общее!$A$6:$J$372</oldFormula>
  </rdn>
  <rcv guid="{221AFC77-C97B-4D44-8163-7AA758A08BF9}" action="add"/>
</revisions>
</file>

<file path=xl/revisions/revisionLog153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531.xml><?xml version="1.0" encoding="utf-8"?>
<revisions xmlns="http://schemas.openxmlformats.org/spreadsheetml/2006/main" xmlns:r="http://schemas.openxmlformats.org/officeDocument/2006/relationships">
  <rfmt sheetId="1" sqref="B87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qref="B87" start="0" length="0">
    <dxf>
      <font>
        <sz val="12"/>
        <color rgb="FF333333"/>
        <name val="Times New Roman"/>
        <scheme val="none"/>
      </font>
    </dxf>
  </rfmt>
  <rfmt sheetId="1" xfDxf="1" sqref="B87" start="0" length="0">
    <dxf>
      <font>
        <sz val="12"/>
        <color rgb="FF333333"/>
        <name val="Times New Roman"/>
        <scheme val="none"/>
      </font>
    </dxf>
  </rfmt>
  <rcc rId="2780" sId="1" odxf="1" dxf="1">
    <nc r="B87" t="inlineStr">
      <is>
        <r>
      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 </t>
        </r>
        <r>
          <rPr>
            <u/>
            <sz val="12"/>
            <color rgb="FF000099"/>
            <rFont val="Times New Roman"/>
            <family val="1"/>
            <charset val="204"/>
          </rPr>
          <t>пунктів 11 - 14</t>
        </r>
        <r>
          <rPr>
            <sz val="12"/>
            <color rgb="FF333333"/>
            <rFont val="Times New Roman"/>
            <family val="1"/>
            <charset val="204"/>
          </rPr>
          <t> частини другої статті 7 або учасниками бойових дій відповідно до </t>
        </r>
        <r>
          <rPr>
            <u/>
            <sz val="12"/>
            <color rgb="FF000099"/>
            <rFont val="Times New Roman"/>
            <family val="1"/>
            <charset val="204"/>
          </rPr>
          <t>пунктів 19 - 21</t>
        </r>
        <r>
          <rPr>
            <sz val="12"/>
            <color rgb="FF333333"/>
            <rFont val="Times New Roman"/>
            <family val="1"/>
            <charset val="204"/>
          </rPr>
          <t>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    </r>
      </is>
    </nc>
    <ndxf>
      <font>
        <sz val="14"/>
        <color rgb="FF333333"/>
        <name val="Times New Roman"/>
        <scheme val="none"/>
      </font>
      <fill>
        <patternFill patternType="solid">
          <bgColor rgb="FFFFFF0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5311.xml><?xml version="1.0" encoding="utf-8"?>
<revisions xmlns="http://schemas.openxmlformats.org/spreadsheetml/2006/main" xmlns:r="http://schemas.openxmlformats.org/officeDocument/2006/relationships">
  <rcc rId="2728" sId="1" numFmtId="4">
    <oc r="C50">
      <v>511.71899999999999</v>
    </oc>
    <nc r="C50">
      <v>511.72</v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53111.xml><?xml version="1.0" encoding="utf-8"?>
<revisions xmlns="http://schemas.openxmlformats.org/spreadsheetml/2006/main" xmlns:r="http://schemas.openxmlformats.org/officeDocument/2006/relationships">
  <rfmt sheetId="1" sqref="F56" start="0" length="0">
    <dxf>
      <fill>
        <patternFill patternType="none">
          <bgColor indexed="65"/>
        </patternFill>
      </fill>
    </dxf>
  </rfmt>
  <rcc rId="2681" sId="1">
    <oc r="F56">
      <f>D56/C56*100</f>
    </oc>
    <nc r="F56" t="inlineStr">
      <is>
        <t>в 2.8 р.б.</t>
      </is>
    </nc>
  </rcc>
  <rcc rId="2682" sId="1" numFmtId="4">
    <oc r="C58">
      <v>4364.6559999999999</v>
    </oc>
    <nc r="C58">
      <v>4364.6570000000002</v>
    </nc>
  </rcc>
  <rcc rId="2683" sId="1" numFmtId="4">
    <oc r="D61">
      <v>2636.2020000000002</v>
    </oc>
    <nc r="D61">
      <v>2636.201</v>
    </nc>
  </rcc>
  <rfmt sheetId="1" sqref="F55" start="0" length="0">
    <dxf>
      <fill>
        <patternFill patternType="none">
          <bgColor indexed="65"/>
        </patternFill>
      </fill>
    </dxf>
  </rfmt>
  <rcc rId="2684" sId="1">
    <oc r="F55">
      <f>D55/C55*100</f>
    </oc>
    <nc r="F55" t="inlineStr">
      <is>
        <t>в 2.0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531111.xml><?xml version="1.0" encoding="utf-8"?>
<revisions xmlns="http://schemas.openxmlformats.org/spreadsheetml/2006/main" xmlns:r="http://schemas.openxmlformats.org/officeDocument/2006/relationships">
  <rcc rId="983" sId="1" odxf="1" dxf="1">
    <oc r="J113" t="inlineStr">
      <is>
        <t>в 100,0 р.б.</t>
      </is>
    </oc>
    <nc r="J113">
      <f>SUM(H113/G113*100)</f>
    </nc>
    <odxf>
      <font>
        <b/>
        <sz val="14"/>
        <name val="Times New Roman"/>
        <scheme val="none"/>
      </font>
      <numFmt numFmtId="165" formatCode="0.0"/>
    </odxf>
    <ndxf>
      <font>
        <b val="0"/>
        <sz val="14"/>
        <name val="Times New Roman"/>
        <scheme val="none"/>
      </font>
      <numFmt numFmtId="168" formatCode="#,##0.0"/>
    </ndxf>
  </rcc>
  <rcc rId="984" sId="1">
    <oc r="J114" t="inlineStr">
      <is>
        <t>в 100,0 р.б.</t>
      </is>
    </oc>
    <nc r="J114">
      <f>SUM(H114/G114*100)</f>
    </nc>
  </rcc>
  <rcc rId="985" sId="1" odxf="1" dxf="1">
    <oc r="J116" t="inlineStr">
      <is>
        <t>в 4,0 р.б.</t>
      </is>
    </oc>
    <nc r="J116">
      <f>SUM(H116/G116*100)</f>
    </nc>
    <odxf>
      <font>
        <b/>
        <sz val="14"/>
        <name val="Times New Roman"/>
        <scheme val="none"/>
      </font>
      <numFmt numFmtId="165" formatCode="0.0"/>
    </odxf>
    <ndxf>
      <font>
        <b val="0"/>
        <sz val="14"/>
        <name val="Times New Roman"/>
        <scheme val="none"/>
      </font>
      <numFmt numFmtId="168" formatCode="#,##0.0"/>
    </ndxf>
  </rcc>
  <rcc rId="986" sId="1" odxf="1" dxf="1">
    <oc r="J118" t="inlineStr">
      <is>
        <t>в 6,7 р.б.</t>
      </is>
    </oc>
    <nc r="J118">
      <f>SUM(H118/G118*100)</f>
    </nc>
    <odxf>
      <numFmt numFmtId="165" formatCode="0.0"/>
    </odxf>
    <ndxf>
      <numFmt numFmtId="168" formatCode="#,##0.0"/>
    </ndxf>
  </rcc>
  <rcc rId="987" sId="1" odxf="1" dxf="1">
    <oc r="J119" t="inlineStr">
      <is>
        <t>в 7,0 р.б.</t>
      </is>
    </oc>
    <nc r="J119">
      <f>SUM(H119/G119*100)</f>
    </nc>
    <odxf>
      <numFmt numFmtId="165" formatCode="0.0"/>
    </odxf>
    <ndxf>
      <numFmt numFmtId="168" formatCode="#,##0.0"/>
    </ndxf>
  </rcc>
  <rcc rId="988" sId="1" odxf="1" dxf="1">
    <oc r="J120" t="inlineStr">
      <is>
        <t>в 47,4 р.б.</t>
      </is>
    </oc>
    <nc r="J120">
      <f>SUM(H120/G120*100)</f>
    </nc>
    <odxf>
      <numFmt numFmtId="165" formatCode="0.0"/>
    </odxf>
    <ndxf>
      <numFmt numFmtId="168" formatCode="#,##0.0"/>
    </ndxf>
  </rcc>
  <rcc rId="989" sId="1" odxf="1" dxf="1">
    <oc r="J121">
      <f>SUM(H121/G121*100)</f>
    </oc>
    <nc r="J121">
      <f>SUM(H121/G121*100)</f>
    </nc>
    <odxf>
      <numFmt numFmtId="165" formatCode="0.0"/>
    </odxf>
    <ndxf>
      <numFmt numFmtId="168" formatCode="#,##0.0"/>
    </ndxf>
  </rcc>
  <rcc rId="990" sId="1" odxf="1" dxf="1">
    <oc r="J131" t="inlineStr">
      <is>
        <t>в 9,5 р.б.</t>
      </is>
    </oc>
    <nc r="J131">
      <f>SUM(H131/G131*100)</f>
    </nc>
    <odxf>
      <numFmt numFmtId="165" formatCode="0.0"/>
    </odxf>
    <ndxf>
      <numFmt numFmtId="168" formatCode="#,##0.0"/>
    </ndxf>
  </rcc>
  <rcc rId="991" sId="1" odxf="1" dxf="1">
    <oc r="J132" t="inlineStr">
      <is>
        <t>в 9,5 р.б.</t>
      </is>
    </oc>
    <nc r="J132">
      <f>SUM(H132/G132*100)</f>
    </nc>
    <odxf>
      <numFmt numFmtId="165" formatCode="0.0"/>
    </odxf>
    <ndxf>
      <numFmt numFmtId="168" formatCode="#,##0.0"/>
    </ndxf>
  </rcc>
  <rcc rId="992" sId="1" odxf="1" dxf="1">
    <oc r="J136">
      <f>SUM(H136/G136*100)</f>
    </oc>
    <nc r="J136">
      <f>SUM(H136/G136*100)</f>
    </nc>
    <odxf>
      <numFmt numFmtId="165" formatCode="0.0"/>
      <fill>
        <patternFill patternType="solid">
          <bgColor rgb="FFFFFF00"/>
        </patternFill>
      </fill>
    </odxf>
    <ndxf>
      <numFmt numFmtId="168" formatCode="#,##0.0"/>
      <fill>
        <patternFill patternType="none">
          <bgColor indexed="65"/>
        </patternFill>
      </fill>
    </ndxf>
  </rcc>
  <rcc rId="993" sId="1" odxf="1" dxf="1">
    <oc r="J137">
      <f>SUM(H137/G137*100)</f>
    </oc>
    <nc r="J137">
      <f>SUM(H137/G137*100)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994" sId="1" odxf="1" dxf="1">
    <oc r="J174" t="inlineStr">
      <is>
        <t>в 87,5 р.б.</t>
      </is>
    </oc>
    <nc r="J174">
      <f>SUM(H174/G174*100)</f>
    </nc>
    <odxf>
      <numFmt numFmtId="165" formatCode="0.0"/>
    </odxf>
    <ndxf>
      <numFmt numFmtId="168" formatCode="#,##0.0"/>
    </ndxf>
  </rcc>
  <rcc rId="995" sId="1" odxf="1" dxf="1">
    <oc r="J175" t="inlineStr">
      <is>
        <t>в 124,0 р.б.</t>
      </is>
    </oc>
    <nc r="J175">
      <f>SUM(H175/G175*100)</f>
    </nc>
    <odxf>
      <numFmt numFmtId="165" formatCode="0.0"/>
    </odxf>
    <ndxf>
      <numFmt numFmtId="168" formatCode="#,##0.0"/>
    </ndxf>
  </rcc>
  <rcc rId="996" sId="1" odxf="1" dxf="1">
    <oc r="J176" t="inlineStr">
      <is>
        <t>в 5,5 р.б.</t>
      </is>
    </oc>
    <nc r="J176">
      <f>SUM(H176/G176*100)</f>
    </nc>
    <odxf>
      <numFmt numFmtId="165" formatCode="0.0"/>
    </odxf>
    <ndxf>
      <numFmt numFmtId="168" formatCode="#,##0.0"/>
    </ndxf>
  </rcc>
  <rcc rId="997" sId="1" odxf="1" dxf="1">
    <oc r="J201" t="inlineStr">
      <is>
        <t>в 3,4 р.б.</t>
      </is>
    </oc>
    <nc r="J201">
      <f>SUM(H201/G201*100)</f>
    </nc>
    <odxf>
      <numFmt numFmtId="165" formatCode="0.0"/>
    </odxf>
    <ndxf>
      <numFmt numFmtId="168" formatCode="#,##0.0"/>
    </ndxf>
  </rcc>
  <rcc rId="998" sId="1" odxf="1" dxf="1">
    <oc r="J202" t="inlineStr">
      <is>
        <t>в 3,4 р.б.</t>
      </is>
    </oc>
    <nc r="J202">
      <f>SUM(H202/G202*100)</f>
    </nc>
    <odxf>
      <numFmt numFmtId="165" formatCode="0.0"/>
    </odxf>
    <ndxf>
      <numFmt numFmtId="168" formatCode="#,##0.0"/>
    </ndxf>
  </rcc>
  <rcc rId="999" sId="1" odxf="1" dxf="1">
    <oc r="J204">
      <f>SUM(H204/G204*100)</f>
    </oc>
    <nc r="J204">
      <f>SUM(H204/G204*100)</f>
    </nc>
    <odxf>
      <font>
        <b/>
        <sz val="14"/>
        <name val="Times New Roman"/>
        <scheme val="none"/>
      </font>
      <numFmt numFmtId="165" formatCode="0.0"/>
    </odxf>
    <ndxf>
      <font>
        <b val="0"/>
        <sz val="14"/>
        <name val="Times New Roman"/>
        <scheme val="none"/>
      </font>
      <numFmt numFmtId="168" formatCode="#,##0.0"/>
    </ndxf>
  </rcc>
  <rcc rId="1000" sId="1" odxf="1" dxf="1">
    <oc r="J205" t="inlineStr">
      <is>
        <t>в 1,9 р.б.</t>
      </is>
    </oc>
    <nc r="J205">
      <f>SUM(H205/G205*100)</f>
    </nc>
    <odxf>
      <numFmt numFmtId="165" formatCode="0.0"/>
    </odxf>
    <ndxf>
      <numFmt numFmtId="168" formatCode="#,##0.0"/>
    </ndxf>
  </rcc>
  <rcc rId="1001" sId="1" odxf="1" dxf="1">
    <oc r="J210">
      <f>SUM(H210/G210*100)</f>
    </oc>
    <nc r="J210">
      <f>SUM(H210/G210*100)</f>
    </nc>
    <odxf>
      <font>
        <b/>
        <sz val="14"/>
        <name val="Times New Roman"/>
        <scheme val="none"/>
      </font>
      <numFmt numFmtId="165" formatCode="0.0"/>
    </odxf>
    <ndxf>
      <font>
        <b val="0"/>
        <sz val="14"/>
        <name val="Times New Roman"/>
        <scheme val="none"/>
      </font>
      <numFmt numFmtId="168" formatCode="#,##0.0"/>
    </ndxf>
  </rcc>
  <rcc rId="1002" sId="1" odxf="1" dxf="1">
    <oc r="J214" t="inlineStr">
      <is>
        <t>в 2,5 р.б.</t>
      </is>
    </oc>
    <nc r="J214">
      <f>SUM(H214/G214*100)</f>
    </nc>
    <odxf>
      <numFmt numFmtId="165" formatCode="0.0"/>
    </odxf>
    <ndxf>
      <numFmt numFmtId="168" formatCode="#,##0.0"/>
    </ndxf>
  </rcc>
  <rcc rId="1003" sId="1" odxf="1" dxf="1">
    <oc r="J215" t="inlineStr">
      <is>
        <t>в 3,8 р.б.</t>
      </is>
    </oc>
    <nc r="J215">
      <f>SUM(H215/G215*100)</f>
    </nc>
    <odxf>
      <numFmt numFmtId="165" formatCode="0.0"/>
    </odxf>
    <ndxf>
      <numFmt numFmtId="168" formatCode="#,##0.0"/>
    </ndxf>
  </rcc>
  <rcc rId="1004" sId="1" odxf="1" dxf="1">
    <oc r="J223" t="inlineStr">
      <is>
        <t>в 5,9 р.б.</t>
      </is>
    </oc>
    <nc r="J223">
      <f>SUM(H223/G223*100)</f>
    </nc>
    <odxf>
      <font>
        <b/>
        <sz val="14"/>
        <name val="Times New Roman"/>
        <scheme val="none"/>
      </font>
      <numFmt numFmtId="165" formatCode="0.0"/>
    </odxf>
    <ndxf>
      <font>
        <b val="0"/>
        <sz val="14"/>
        <name val="Times New Roman"/>
        <scheme val="none"/>
      </font>
      <numFmt numFmtId="168" formatCode="#,##0.0"/>
    </ndxf>
  </rcc>
  <rcc rId="1005" sId="1" odxf="1" dxf="1">
    <oc r="J224">
      <f>SUM(H224/G224*100)</f>
    </oc>
    <nc r="J224">
      <f>SUM(H224/G224*100)</f>
    </nc>
    <odxf>
      <numFmt numFmtId="165" formatCode="0.0"/>
    </odxf>
    <ndxf>
      <numFmt numFmtId="168" formatCode="#,##0.0"/>
    </ndxf>
  </rcc>
  <rcc rId="1006" sId="1" odxf="1" dxf="1">
    <oc r="J225">
      <f>SUM(H225/G225*100)</f>
    </oc>
    <nc r="J225">
      <f>SUM(H225/G225*100)</f>
    </nc>
    <odxf>
      <numFmt numFmtId="165" formatCode="0.0"/>
      <fill>
        <patternFill patternType="solid">
          <bgColor rgb="FFFFFF00"/>
        </patternFill>
      </fill>
    </odxf>
    <ndxf>
      <numFmt numFmtId="168" formatCode="#,##0.0"/>
      <fill>
        <patternFill patternType="none">
          <bgColor indexed="65"/>
        </patternFill>
      </fill>
    </ndxf>
  </rcc>
  <rcc rId="1007" sId="1" odxf="1" dxf="1">
    <oc r="J240">
      <f>SUM(H240/G240*100)</f>
    </oc>
    <nc r="J240">
      <f>SUM(H240/G240*100)</f>
    </nc>
    <odxf>
      <numFmt numFmtId="165" formatCode="0.0"/>
    </odxf>
    <ndxf>
      <numFmt numFmtId="168" formatCode="#,##0.0"/>
    </ndxf>
  </rcc>
  <rcc rId="1008" sId="1" odxf="1" dxf="1">
    <oc r="J241">
      <f>SUM(H241/G241*100)</f>
    </oc>
    <nc r="J241">
      <f>SUM(H241/G241*100)</f>
    </nc>
    <o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numFmt numFmtId="168" formatCode="#,##0.0"/>
      <fill>
        <patternFill patternType="none">
          <bgColor indexed="65"/>
        </patternFill>
      </fill>
    </ndxf>
  </rcc>
  <rcc rId="1009" sId="1" odxf="1" dxf="1">
    <oc r="J266">
      <f>SUM(H266/G266*100)</f>
    </oc>
    <nc r="J266">
      <f>SUM(H266/G266*100)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1010" sId="1" odxf="1" dxf="1">
    <oc r="J271">
      <f>SUM(H271/G271*100)</f>
    </oc>
    <nc r="J271">
      <f>SUM(H271/G271*100)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011" sId="1" odxf="1" dxf="1">
    <oc r="J276">
      <f>SUM(H276/G276*100)</f>
    </oc>
    <nc r="J276">
      <f>SUM(H276/G276*100)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1012" sId="1" odxf="1" dxf="1">
    <oc r="J277">
      <f>SUM(H277/G277*100)</f>
    </oc>
    <nc r="J277">
      <f>SUM(H277/G277*100)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1013" sId="1" odxf="1" dxf="1">
    <oc r="J278">
      <f>SUM(H278/G278*100)</f>
    </oc>
    <nc r="J278">
      <f>SUM(H278/G278*100)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014" sId="1" odxf="1" dxf="1">
    <oc r="F280" t="inlineStr">
      <is>
        <t>в 9,0 р.б.</t>
      </is>
    </oc>
    <nc r="F280">
      <f>SUM(D280/C280*100)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cc rId="1015" sId="1" odxf="1" dxf="1">
    <oc r="J295">
      <f>SUM(H295/G295*100)</f>
    </oc>
    <nc r="J295">
      <f>SUM(H295/G295*100)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1016" sId="1" odxf="1" dxf="1">
    <oc r="J312" t="inlineStr">
      <is>
        <t>в 15,1 р.б.</t>
      </is>
    </oc>
    <nc r="J312">
      <f>SUM(H312/G312*100)</f>
    </nc>
    <odxf>
      <numFmt numFmtId="165" formatCode="0.0"/>
    </odxf>
    <ndxf>
      <numFmt numFmtId="168" formatCode="#,##0.0"/>
    </ndxf>
  </rcc>
  <rcc rId="1017" sId="1" odxf="1" dxf="1">
    <oc r="J314">
      <f>SUM(H314/G314*100)</f>
    </oc>
    <nc r="J314">
      <f>SUM(H314/G314*100)</f>
    </nc>
    <o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numFmt numFmtId="168" formatCode="#,##0.0"/>
      <fill>
        <patternFill patternType="none">
          <bgColor indexed="65"/>
        </patternFill>
      </fill>
    </ndxf>
  </rcc>
  <rfmt sheetId="1" sqref="J314" start="0" length="2147483647">
    <dxf>
      <font>
        <b/>
      </font>
    </dxf>
  </rfmt>
  <rcc rId="1018" sId="1">
    <oc r="G296">
      <f>SUM(G297:G299)</f>
    </oc>
    <nc r="G296"/>
  </rcc>
  <rcc rId="1019" sId="1">
    <oc r="H296">
      <f>SUM(H297:H299)</f>
    </oc>
    <nc r="H296"/>
  </rcc>
  <rcc rId="1020" sId="1">
    <oc r="I296">
      <f>SUM(H296-G296)</f>
    </oc>
    <nc r="I296"/>
  </rcc>
  <rcc rId="1021" sId="1">
    <oc r="J296">
      <f>SUM(H296/G296*100)</f>
    </oc>
    <nc r="J296"/>
  </rcc>
  <rfmt sheetId="1" sqref="J295" start="0" length="2147483647">
    <dxf>
      <font>
        <b/>
      </font>
    </dxf>
  </rfmt>
  <rfmt sheetId="1" sqref="J276" start="0" length="2147483647">
    <dxf>
      <font>
        <b/>
      </font>
    </dxf>
  </rfmt>
  <rfmt sheetId="1" sqref="J277" start="0" length="2147483647">
    <dxf>
      <font>
        <b/>
      </font>
    </dxf>
  </rfmt>
  <rfmt sheetId="1" sqref="J266" start="0" length="2147483647">
    <dxf>
      <font>
        <b/>
      </font>
    </dxf>
  </rfmt>
  <rcc rId="1022" sId="1">
    <oc r="F220" t="inlineStr">
      <is>
        <t>в 2,2 р.б.</t>
      </is>
    </oc>
    <nc r="F220">
      <f>SUM(D220/C220*100)</f>
    </nc>
  </rcc>
  <rcc rId="1023" sId="1">
    <oc r="F228" t="inlineStr">
      <is>
        <t>в 2,0 р.б.</t>
      </is>
    </oc>
    <nc r="F228">
      <f>SUM(D228/C228*100)</f>
    </nc>
  </rcc>
  <rcc rId="1024" sId="1">
    <oc r="F168" t="inlineStr">
      <is>
        <t>в 2,0 р.б.</t>
      </is>
    </oc>
    <nc r="F168">
      <f>SUM(D168/C168*100)</f>
    </nc>
  </rcc>
  <rcc rId="1025" sId="1">
    <oc r="F163" t="inlineStr">
      <is>
        <t>в 10,3 р.б.</t>
      </is>
    </oc>
    <nc r="F163">
      <f>SUM(D163/C163*100)</f>
    </nc>
  </rcc>
  <rcc rId="1026" sId="1">
    <oc r="F161" t="inlineStr">
      <is>
        <t>в 10,3 р.б.</t>
      </is>
    </oc>
    <nc r="F161">
      <f>SUM(D161/C161*100)</f>
    </nc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532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532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общее!$A$2:$J$284</formula>
    <oldFormula>общее!$A$2:$J$284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общее!$A$6:$J$297</formula>
    <oldFormula>общее!$A$6:$J$297</oldFormula>
  </rdn>
  <rcv guid="{95A7493F-2B11-406A-BB91-458FD9DC3BAE}" action="add"/>
</revisions>
</file>

<file path=xl/revisions/revisionLog154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55.xml><?xml version="1.0" encoding="utf-8"?>
<revisions xmlns="http://schemas.openxmlformats.org/spreadsheetml/2006/main" xmlns:r="http://schemas.openxmlformats.org/officeDocument/2006/relationships">
  <rcc rId="2832" sId="1" numFmtId="4">
    <oc r="H71">
      <v>51.813000000000002</v>
    </oc>
    <nc r="H71">
      <v>132.20400000000001</v>
    </nc>
  </rcc>
  <rcc rId="2833" sId="1" numFmtId="4">
    <oc r="G71">
      <v>53.792999999999999</v>
    </oc>
    <nc r="G71">
      <v>116.91</v>
    </nc>
  </rcc>
  <rfmt sheetId="1" sqref="A71:XFD71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общее!$A$2:$J$284</formula>
    <oldFormula>общее!$A$2:$J$284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общее!$A$6:$J$297</formula>
    <oldFormula>общее!$A$6:$J$297</oldFormula>
  </rdn>
  <rcv guid="{95A7493F-2B11-406A-BB91-458FD9DC3BAE}" action="add"/>
</revisions>
</file>

<file path=xl/revisions/revisionLog1551.xml><?xml version="1.0" encoding="utf-8"?>
<revisions xmlns="http://schemas.openxmlformats.org/spreadsheetml/2006/main" xmlns:r="http://schemas.openxmlformats.org/officeDocument/2006/relationships">
  <rrc rId="2784" sId="1" ref="A86:XFD86" action="deleteRow">
    <undo index="2" exp="area" ref3D="1" dr="$A$233:$XFD$238" dn="Z_CFD58EC5_F475_4F0C_8822_861C497EA100_.wvu.Rows" sId="1"/>
    <undo index="1" exp="area" ref3D="1" dr="$A$228:$XFD$231" dn="Z_CFD58EC5_F475_4F0C_8822_861C497EA100_.wvu.Rows" sId="1"/>
    <undo index="2" exp="area" ref3D="1" dr="$A$97:$XFD$109" dn="Z_CFB0A04F_563D_4D2B_BCD3_ACFCDC70E584_.wvu.Rows" sId="1"/>
    <undo index="1" exp="area" ref3D="1" dr="$A$7:$XFD$95" dn="Z_CFB0A04F_563D_4D2B_BCD3_ACFCDC70E584_.wvu.Rows" sId="1"/>
    <rfmt sheetId="1" xfDxf="1" sqref="A86:XFD86" start="0" length="0">
      <dxf>
        <font>
          <sz val="14"/>
        </font>
        <fill>
          <patternFill patternType="solid">
            <bgColor theme="0"/>
          </patternFill>
        </fill>
      </dxf>
    </rfmt>
    <rcc rId="0" sId="1" dxf="1">
      <nc r="A86">
        <v>41050400</v>
      </nc>
      <ndxf>
        <font>
          <sz val="14"/>
          <name val="Times New Roman"/>
          <scheme val="none"/>
        </font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6" t="inlineStr">
        <is>
          <r>
            <t>Субвенція з місцевого бюджету на виплату грошової компенсації за належні для отримання жилі приміщення для сімей осіб, визначених </t>
          </r>
          <r>
            <rPr>
              <u/>
              <sz val="12"/>
              <color rgb="FF000099"/>
              <rFont val="Times New Roman"/>
              <family val="1"/>
              <charset val="204"/>
            </rPr>
            <t>пунктами 2 - 5</t>
          </r>
          <r>
            <rPr>
              <sz val="12"/>
              <color rgb="FF333333"/>
              <rFont val="Times New Roman"/>
              <family val="1"/>
              <charset val="204"/>
            </rPr>
            <t> 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 </t>
          </r>
          <r>
            <rPr>
              <u/>
              <sz val="12"/>
              <color rgb="FF000099"/>
              <rFont val="Times New Roman"/>
              <family val="1"/>
              <charset val="204"/>
            </rPr>
            <t>пунктами 11 - 14</t>
          </r>
          <r>
            <rPr>
              <sz val="12"/>
              <color rgb="FF333333"/>
              <rFont val="Times New Roman"/>
              <family val="1"/>
              <charset val="204"/>
            </rPr>
            <t>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      </r>
        </is>
      </nc>
      <ndxf>
        <font>
          <sz val="14"/>
          <name val="Times New Roman"/>
          <scheme val="none"/>
        </font>
        <fill>
          <patternFill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6" start="0" length="0">
      <dxf>
        <font>
          <sz val="14"/>
          <name val="Times New Roman"/>
          <scheme val="none"/>
        </font>
        <numFmt numFmtId="167" formatCode="#,##0.000"/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6" start="0" length="0">
      <dxf>
        <font>
          <sz val="14"/>
          <name val="Times New Roman"/>
          <scheme val="none"/>
        </font>
        <numFmt numFmtId="167" formatCode="#,##0.000"/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6" start="0" length="0">
      <dxf>
        <font>
          <sz val="14"/>
          <name val="Times New Roman"/>
          <scheme val="none"/>
        </font>
        <numFmt numFmtId="167" formatCode="#,##0.000"/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6" start="0" length="0">
      <dxf>
        <font>
          <b/>
          <sz val="14"/>
          <name val="Times New Roman"/>
          <scheme val="none"/>
        </font>
        <numFmt numFmtId="168" formatCode="#,##0.0"/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6" start="0" length="0">
      <dxf>
        <font>
          <sz val="14"/>
          <name val="Times New Roman"/>
          <scheme val="none"/>
        </font>
        <numFmt numFmtId="167" formatCode="#,##0.000"/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" start="0" length="0">
      <dxf>
        <font>
          <sz val="14"/>
          <name val="Times New Roman"/>
          <scheme val="none"/>
        </font>
        <numFmt numFmtId="167" formatCode="#,##0.000"/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6" start="0" length="0">
      <dxf>
        <font>
          <sz val="14"/>
          <name val="Times New Roman"/>
          <scheme val="none"/>
        </font>
        <numFmt numFmtId="167" formatCode="#,##0.000"/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6" start="0" length="0">
      <dxf>
        <font>
          <sz val="14"/>
          <name val="Times New Roman"/>
          <scheme val="none"/>
        </font>
        <numFmt numFmtId="165" formatCode="0.0"/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85" sId="1" ref="A86:XFD86" action="deleteRow">
    <undo index="2" exp="area" ref3D="1" dr="$A$232:$XFD$237" dn="Z_CFD58EC5_F475_4F0C_8822_861C497EA100_.wvu.Rows" sId="1"/>
    <undo index="1" exp="area" ref3D="1" dr="$A$227:$XFD$230" dn="Z_CFD58EC5_F475_4F0C_8822_861C497EA100_.wvu.Rows" sId="1"/>
    <undo index="2" exp="area" ref3D="1" dr="$A$96:$XFD$108" dn="Z_CFB0A04F_563D_4D2B_BCD3_ACFCDC70E584_.wvu.Rows" sId="1"/>
    <undo index="1" exp="area" ref3D="1" dr="$A$7:$XFD$94" dn="Z_CFB0A04F_563D_4D2B_BCD3_ACFCDC70E584_.wvu.Rows" sId="1"/>
    <rfmt sheetId="1" xfDxf="1" sqref="A86:XFD86" start="0" length="0">
      <dxf>
        <font>
          <sz val="14"/>
        </font>
        <fill>
          <patternFill patternType="solid">
            <bgColor theme="0"/>
          </patternFill>
        </fill>
      </dxf>
    </rfmt>
    <rcc rId="0" sId="1" dxf="1">
      <nc r="A86">
        <v>41050600</v>
      </nc>
      <ndxf>
        <font>
          <sz val="14"/>
          <name val="Times New Roman"/>
          <scheme val="none"/>
        </font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6" t="inlineStr">
        <is>
          <r>
        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 </t>
          </r>
          <r>
            <rPr>
              <u/>
              <sz val="12"/>
              <color rgb="FF000099"/>
              <rFont val="Times New Roman"/>
              <family val="1"/>
              <charset val="204"/>
            </rPr>
            <t>пунктів 11 - 14</t>
          </r>
          <r>
            <rPr>
              <sz val="12"/>
              <color rgb="FF333333"/>
              <rFont val="Times New Roman"/>
              <family val="1"/>
              <charset val="204"/>
            </rPr>
            <t> частини другої статті 7 або учасниками бойових дій відповідно до </t>
          </r>
          <r>
            <rPr>
              <u/>
              <sz val="12"/>
              <color rgb="FF000099"/>
              <rFont val="Times New Roman"/>
              <family val="1"/>
              <charset val="204"/>
            </rPr>
            <t>пунктів 19 - 21</t>
          </r>
          <r>
            <rPr>
              <sz val="12"/>
              <color rgb="FF333333"/>
              <rFont val="Times New Roman"/>
              <family val="1"/>
              <charset val="204"/>
            </rPr>
            <t>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      </r>
        </is>
      </nc>
      <ndxf>
        <font>
          <sz val="14"/>
          <name val="Times New Roman"/>
          <scheme val="none"/>
        </font>
        <fill>
          <patternFill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6" start="0" length="0">
      <dxf>
        <font>
          <sz val="14"/>
          <name val="Times New Roman"/>
          <scheme val="none"/>
        </font>
        <numFmt numFmtId="167" formatCode="#,##0.000"/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6" start="0" length="0">
      <dxf>
        <font>
          <sz val="14"/>
          <name val="Times New Roman"/>
          <scheme val="none"/>
        </font>
        <numFmt numFmtId="167" formatCode="#,##0.000"/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6" start="0" length="0">
      <dxf>
        <font>
          <sz val="14"/>
          <name val="Times New Roman"/>
          <scheme val="none"/>
        </font>
        <numFmt numFmtId="167" formatCode="#,##0.000"/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6" start="0" length="0">
      <dxf>
        <font>
          <b/>
          <sz val="14"/>
          <name val="Times New Roman"/>
          <scheme val="none"/>
        </font>
        <numFmt numFmtId="168" formatCode="#,##0.0"/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6" start="0" length="0">
      <dxf>
        <font>
          <sz val="14"/>
          <name val="Times New Roman"/>
          <scheme val="none"/>
        </font>
        <numFmt numFmtId="167" formatCode="#,##0.000"/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" start="0" length="0">
      <dxf>
        <font>
          <sz val="14"/>
          <name val="Times New Roman"/>
          <scheme val="none"/>
        </font>
        <numFmt numFmtId="167" formatCode="#,##0.000"/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6" start="0" length="0">
      <dxf>
        <font>
          <sz val="14"/>
          <name val="Times New Roman"/>
          <scheme val="none"/>
        </font>
        <numFmt numFmtId="167" formatCode="#,##0.000"/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6" start="0" length="0">
      <dxf>
        <font>
          <sz val="14"/>
          <name val="Times New Roman"/>
          <scheme val="none"/>
        </font>
        <numFmt numFmtId="165" formatCode="0.0"/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2786" sId="1" numFmtId="4">
    <oc r="C86">
      <v>2397.8760000000002</v>
    </oc>
    <nc r="C86">
      <v>4795.7460000000001</v>
    </nc>
  </rcc>
  <rcc rId="2787" sId="1" numFmtId="4">
    <oc r="D86">
      <v>2937.346</v>
    </oc>
    <nc r="D86">
      <v>7682.1949999999997</v>
    </nc>
  </rcc>
  <rcc rId="2788" sId="1" numFmtId="4">
    <oc r="D87">
      <v>1032.279</v>
    </oc>
    <nc r="D87">
      <v>2064.558</v>
    </nc>
  </rcc>
  <rcc rId="2789" sId="1" numFmtId="4">
    <oc r="C88">
      <v>2451.511</v>
    </oc>
    <nc r="C88">
      <v>3991.3209999999999</v>
    </nc>
  </rcc>
  <rcc rId="2790" sId="1" numFmtId="4">
    <oc r="D88">
      <v>1992.8219999999999</v>
    </oc>
    <nc r="D88">
      <v>3320.4029999999998</v>
    </nc>
  </rcc>
  <rrc rId="2791" sId="1" ref="A89:XFD89" action="insertRow">
    <undo index="2" exp="area" ref3D="1" dr="$A$231:$XFD$236" dn="Z_CFD58EC5_F475_4F0C_8822_861C497EA100_.wvu.Rows" sId="1"/>
    <undo index="1" exp="area" ref3D="1" dr="$A$226:$XFD$229" dn="Z_CFD58EC5_F475_4F0C_8822_861C497EA100_.wvu.Rows" sId="1"/>
    <undo index="2" exp="area" ref3D="1" dr="$A$95:$XFD$107" dn="Z_CFB0A04F_563D_4D2B_BCD3_ACFCDC70E584_.wvu.Rows" sId="1"/>
    <undo index="1" exp="area" ref3D="1" dr="$A$7:$XFD$93" dn="Z_CFB0A04F_563D_4D2B_BCD3_ACFCDC70E584_.wvu.Rows" sId="1"/>
  </rrc>
  <rcc rId="2792" sId="1">
    <nc r="A89" t="inlineStr">
      <is>
        <t>41057700</t>
      </is>
    </nc>
  </rcc>
  <rcc rId="2793" sId="1" numFmtId="4">
    <nc r="D89">
      <v>29.481999999999999</v>
    </nc>
  </rcc>
  <rcc rId="2794" sId="1">
    <oc r="D85">
      <f>SUM(D86:D88)</f>
    </oc>
    <nc r="D85">
      <f>SUM(D86:D89)</f>
    </nc>
  </rcc>
  <rfmt sheetId="1" sqref="B89" start="0" length="0">
    <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qref="B89" start="0" length="0">
    <dxf>
      <font>
        <sz val="12"/>
        <color rgb="FF333333"/>
        <name val="Times New Roman"/>
        <scheme val="none"/>
      </font>
    </dxf>
  </rfmt>
  <rcc rId="2795" sId="1" odxf="1" dxf="1">
    <nc r="B89" t="inlineStr">
      <is>
    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    </is>
    </nc>
    <ndxf>
      <font>
        <sz val="14"/>
        <color rgb="FF333333"/>
        <name val="Times New Roman"/>
        <scheme val="none"/>
      </font>
      <numFmt numFmtId="30" formatCode="@"/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95A7493F-2B11-406A-BB91-458FD9DC3BAE}" action="delete"/>
  <rdn rId="0" localSheetId="1" customView="1" name="Z_95A7493F_2B11_406A_BB91_458FD9DC3BAE_.wvu.PrintArea" hidden="1" oldHidden="1">
    <formula>общее!$A$2:$J$284</formula>
    <oldFormula>общее!$A$2:$J$284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общее!$A$6:$J$297</formula>
    <oldFormula>общее!$A$6:$J$297</oldFormula>
  </rdn>
  <rcv guid="{95A7493F-2B11-406A-BB91-458FD9DC3BAE}" action="add"/>
</revisions>
</file>

<file path=xl/revisions/revisionLog15511.xml><?xml version="1.0" encoding="utf-8"?>
<revisions xmlns="http://schemas.openxmlformats.org/spreadsheetml/2006/main" xmlns:r="http://schemas.openxmlformats.org/officeDocument/2006/relationships">
  <rfmt sheetId="1" sqref="A9:XFD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56.xml><?xml version="1.0" encoding="utf-8"?>
<revisions xmlns="http://schemas.openxmlformats.org/spreadsheetml/2006/main" xmlns:r="http://schemas.openxmlformats.org/officeDocument/2006/relationships">
  <rcc rId="5984" sId="1" odxf="1" dxf="1">
    <oc r="J239" t="inlineStr">
      <is>
        <t>в 2,9р.б.</t>
      </is>
    </oc>
    <nc r="J239">
      <f>SUM(H239/G239*100)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fmt sheetId="1" sqref="J239" start="0" length="2147483647">
    <dxf>
      <font>
        <b/>
      </font>
    </dxf>
  </rfmt>
  <rcc rId="5985" sId="1">
    <oc r="J238">
      <f>SUM(H238/G238*100)</f>
    </oc>
    <nc r="J238" t="inlineStr">
      <is>
        <t>в 3,4 р.б.</t>
      </is>
    </nc>
  </rcc>
  <rcc rId="5986" sId="1">
    <oc r="J236">
      <f>SUM(H236/G236*100)</f>
    </oc>
    <nc r="J236" t="inlineStr">
      <is>
        <t>в 3,4 р.б.</t>
      </is>
    </nc>
  </rcc>
  <rcc rId="5987" sId="1">
    <oc r="J235">
      <f>SUM(H235/G235*100)</f>
    </oc>
    <nc r="J235" t="inlineStr">
      <is>
        <t>в 3,4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общее!$A$1:$J$256</formula>
    <oldFormula>общее!$A$1:$J$256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общее!$198:$201</formula>
    <oldFormula>общее!$198:$201</oldFormula>
  </rdn>
  <rdn rId="0" localSheetId="1" customView="1" name="Z_CFD58EC5_F475_4F0C_8822_861C497EA100_.wvu.FilterData" hidden="1" oldHidden="1">
    <formula>общее!$A$6:$J$256</formula>
    <oldFormula>общее!$A$6:$J$256</oldFormula>
  </rdn>
  <rcv guid="{CFD58EC5-F475-4F0C-8822-861C497EA100}" action="add"/>
</revisions>
</file>

<file path=xl/revisions/revisionLog1561.xml><?xml version="1.0" encoding="utf-8"?>
<revisions xmlns="http://schemas.openxmlformats.org/spreadsheetml/2006/main" xmlns:r="http://schemas.openxmlformats.org/officeDocument/2006/relationships">
  <rcc rId="5891" sId="1" numFmtId="4">
    <oc r="C127">
      <v>906.40700000000004</v>
    </oc>
    <nc r="C127"/>
  </rcc>
  <rcc rId="5892" sId="1" numFmtId="4">
    <oc r="C116">
      <v>90718.937999999995</v>
    </oc>
    <nc r="C116">
      <v>20382.414000000001</v>
    </nc>
  </rcc>
  <rcc rId="5893" sId="1" numFmtId="4">
    <oc r="C117">
      <v>16896.585999999999</v>
    </oc>
    <nc r="C117">
      <v>4116.2340000000004</v>
    </nc>
  </rcc>
  <rcc rId="5894" sId="1" numFmtId="4">
    <oc r="C118">
      <v>645.03099999999995</v>
    </oc>
    <nc r="C118">
      <v>167.11799999999999</v>
    </nc>
  </rcc>
  <rcc rId="5895" sId="1" numFmtId="4">
    <oc r="C119">
      <v>542.28499999999997</v>
    </oc>
    <nc r="C119">
      <v>151.81700000000001</v>
    </nc>
  </rcc>
  <rcc rId="5896" sId="1" numFmtId="4">
    <oc r="C121">
      <v>22936.168000000001</v>
    </oc>
    <nc r="C121">
      <v>5392.7430000000004</v>
    </nc>
  </rcc>
  <rcc rId="5897" sId="1" numFmtId="4">
    <nc r="C126">
      <v>374.25700000000001</v>
    </nc>
  </rcc>
  <rfmt sheetId="1" sqref="C115:C127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общее!$A$1:$J$258</formula>
    <oldFormula>общее!$A$1:$J$258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общее!$198:$201</formula>
    <oldFormula>общее!$198:$201</oldFormula>
  </rdn>
  <rdn rId="0" localSheetId="1" customView="1" name="Z_CFD58EC5_F475_4F0C_8822_861C497EA100_.wvu.FilterData" hidden="1" oldHidden="1">
    <formula>общее!$A$6:$J$258</formula>
    <oldFormula>общее!$A$6:$J$258</oldFormula>
  </rdn>
  <rcv guid="{CFD58EC5-F475-4F0C-8822-861C497EA100}" action="add"/>
</revisions>
</file>

<file path=xl/revisions/revisionLog156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общее!$A$2:$J$284</formula>
    <oldFormula>общее!$A$2:$J$284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общее!$A$6:$J$297</formula>
    <oldFormula>общее!$A$6:$J$297</oldFormula>
  </rdn>
  <rcv guid="{95A7493F-2B11-406A-BB91-458FD9DC3BAE}" action="add"/>
</revisions>
</file>

<file path=xl/revisions/revisionLog156111.xml><?xml version="1.0" encoding="utf-8"?>
<revisions xmlns="http://schemas.openxmlformats.org/spreadsheetml/2006/main" xmlns:r="http://schemas.openxmlformats.org/officeDocument/2006/relationships">
  <rcc rId="2735" sId="1" numFmtId="4">
    <oc r="D34">
      <v>789.13199999999995</v>
    </oc>
    <nc r="D34">
      <v>789.13300000000004</v>
    </nc>
  </rcc>
  <rcc rId="2736" sId="1" numFmtId="4">
    <oc r="C34">
      <v>221.56</v>
    </oc>
    <nc r="C34">
      <v>221.56100000000001</v>
    </nc>
  </rcc>
  <rfmt sheetId="1" sqref="A8:XFD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5612.xml><?xml version="1.0" encoding="utf-8"?>
<revisions xmlns="http://schemas.openxmlformats.org/spreadsheetml/2006/main" xmlns:r="http://schemas.openxmlformats.org/officeDocument/2006/relationships">
  <rcc rId="5781" sId="1" numFmtId="4">
    <oc r="D232">
      <v>10360.901</v>
    </oc>
    <nc r="D232"/>
  </rcc>
  <rcc rId="5782" sId="1" numFmtId="4">
    <oc r="D235">
      <v>843.51099999999997</v>
    </oc>
    <nc r="D235">
      <v>114.994</v>
    </nc>
  </rcc>
  <rcc rId="5783" sId="1" numFmtId="4">
    <oc r="D238">
      <v>9194.2450000000008</v>
    </oc>
    <nc r="D238">
      <f>1013.849+579.146</f>
    </nc>
  </rcc>
  <rfmt sheetId="1" sqref="D229:F238">
    <dxf>
      <fill>
        <patternFill patternType="none">
          <bgColor auto="1"/>
        </patternFill>
      </fill>
    </dxf>
  </rfmt>
  <rcc rId="5784" sId="1">
    <oc r="E230">
      <f>SUM(D230-C230)</f>
    </oc>
    <nc r="E230"/>
  </rcc>
  <rcc rId="5785" sId="1">
    <oc r="E231">
      <f>SUM(D231-C231)</f>
    </oc>
    <nc r="E231"/>
  </rcc>
  <rcc rId="5786" sId="1">
    <oc r="E232">
      <f>SUM(D232-C232)</f>
    </oc>
    <nc r="E232"/>
  </rcc>
  <rcc rId="5787" sId="1">
    <oc r="F232" t="inlineStr">
      <is>
        <t>в 79,5 р.б.</t>
      </is>
    </oc>
    <nc r="F232"/>
  </rcc>
  <rcc rId="5788" sId="1">
    <oc r="F236" t="inlineStr">
      <is>
        <t>в 2,2 р.б.</t>
      </is>
    </oc>
    <nc r="F236">
      <f>SUM(D236/C236*100)</f>
    </nc>
  </rcc>
  <rcc rId="5789" sId="1">
    <oc r="F238" t="inlineStr">
      <is>
        <t>в 2,1 р.б.</t>
      </is>
    </oc>
    <nc r="F238">
      <f>SUM(D238/C238*100)</f>
    </nc>
  </rcc>
  <rcc rId="5790" sId="1">
    <oc r="F235" t="inlineStr">
      <is>
        <t>в 1,7 р.б.</t>
      </is>
    </oc>
    <nc r="F235"/>
  </rcc>
  <rcc rId="5791" sId="1" odxf="1" dxf="1">
    <oc r="F229" t="inlineStr">
      <is>
        <t>в 4 р.б.</t>
      </is>
    </oc>
    <nc r="F229">
      <f>SUM(D229/C229*100)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cc rId="5792" sId="1">
    <oc r="F230">
      <f>SUM(D230/C230*100)</f>
    </oc>
    <nc r="F230"/>
  </rcc>
  <rcc rId="5793" sId="1">
    <oc r="F231">
      <f>SUM(D231/C231*100)</f>
    </oc>
    <nc r="F231"/>
  </rcc>
  <rfmt sheetId="1" sqref="F229" start="0" length="2147483647">
    <dxf>
      <font>
        <b/>
      </font>
    </dxf>
  </rfmt>
  <rcv guid="{CFD58EC5-F475-4F0C-8822-861C497EA100}" action="delete"/>
  <rdn rId="0" localSheetId="1" customView="1" name="Z_CFD58EC5_F475_4F0C_8822_861C497EA100_.wvu.PrintArea" hidden="1" oldHidden="1">
    <formula>общее!$A$1:$J$274</formula>
    <oldFormula>общее!$A$1:$J$274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общее!$214:$217</formula>
    <oldFormula>общее!$214:$217</oldFormula>
  </rdn>
  <rdn rId="0" localSheetId="1" customView="1" name="Z_CFD58EC5_F475_4F0C_8822_861C497EA100_.wvu.FilterData" hidden="1" oldHidden="1">
    <formula>общее!$A$6:$J$274</formula>
    <oldFormula>общее!$A$6:$J$274</oldFormula>
  </rdn>
  <rcv guid="{CFD58EC5-F475-4F0C-8822-861C497EA100}" action="add"/>
</revisions>
</file>

<file path=xl/revisions/revisionLog156121.xml><?xml version="1.0" encoding="utf-8"?>
<revisions xmlns="http://schemas.openxmlformats.org/spreadsheetml/2006/main" xmlns:r="http://schemas.openxmlformats.org/officeDocument/2006/relationships">
  <rcc rId="5667" sId="1" numFmtId="4">
    <oc r="C225">
      <v>68266.055999999997</v>
    </oc>
    <nc r="C225">
      <v>55221.455000000002</v>
    </nc>
  </rcc>
  <rcc rId="5668" sId="1" numFmtId="4">
    <oc r="C227">
      <v>18536.594000000001</v>
    </oc>
    <nc r="C227"/>
  </rcc>
  <rfmt sheetId="1" sqref="E223:J228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общее!$A$1:$J$274</formula>
    <oldFormula>общее!$A$1:$J$274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общее!$214:$217</formula>
    <oldFormula>общее!$214:$217</oldFormula>
  </rdn>
  <rdn rId="0" localSheetId="1" customView="1" name="Z_CFD58EC5_F475_4F0C_8822_861C497EA100_.wvu.FilterData" hidden="1" oldHidden="1">
    <formula>общее!$A$6:$J$274</formula>
    <oldFormula>общее!$A$6:$J$274</oldFormula>
  </rdn>
  <rcv guid="{CFD58EC5-F475-4F0C-8822-861C497EA100}" action="add"/>
</revisions>
</file>

<file path=xl/revisions/revisionLog1561211.xml><?xml version="1.0" encoding="utf-8"?>
<revisions xmlns="http://schemas.openxmlformats.org/spreadsheetml/2006/main" xmlns:r="http://schemas.openxmlformats.org/officeDocument/2006/relationships">
  <rcc rId="2890" sId="1" numFmtId="4">
    <nc r="H77">
      <v>118.92</v>
    </nc>
  </rcc>
  <rcc rId="2891" sId="1" odxf="1" dxf="1">
    <nc r="J77">
      <f>H77/G77*100</f>
    </nc>
    <odxf>
      <font>
        <b val="0"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/>
        <sz val="14"/>
        <name val="Times New Roman"/>
        <scheme val="none"/>
      </font>
      <fill>
        <patternFill patternType="none">
          <bgColor indexed="65"/>
        </patternFill>
      </fill>
    </ndxf>
  </rcc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562.xml><?xml version="1.0" encoding="utf-8"?>
<revisions xmlns="http://schemas.openxmlformats.org/spreadsheetml/2006/main" xmlns:r="http://schemas.openxmlformats.org/officeDocument/2006/relationships">
  <rcc rId="5404" sId="1">
    <oc r="E205">
      <f>SUM(D205-C205)</f>
    </oc>
    <nc r="E205"/>
  </rcc>
  <rcc rId="5405" sId="1">
    <oc r="F205">
      <f>SUM(D205/C205*100)</f>
    </oc>
    <nc r="F205"/>
  </rcc>
  <rcc rId="5406" sId="1">
    <oc r="I207">
      <f>SUM(H207-G207)</f>
    </oc>
    <nc r="I207"/>
  </rcc>
  <rcc rId="5407" sId="1">
    <oc r="H207">
      <f>H208+H209+H210+H211</f>
    </oc>
    <nc r="H207"/>
  </rcc>
  <rcc rId="5408" sId="1">
    <oc r="A205">
      <v>6071</v>
    </oc>
    <nc r="A205"/>
  </rcc>
  <rcc rId="5409" sId="1">
    <oc r="B205" t="inlineStr">
      <is>
    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    </is>
    </oc>
    <nc r="B205"/>
  </rcc>
  <rrc rId="5410" sId="1" ref="A205:XFD205" action="deleteRow">
    <undo index="20" exp="ref" v="1" dr="C205" r="C194" sId="1"/>
    <undo index="2" exp="area" ref3D="1" dr="$A$224:$XFD$229" dn="Z_CFD58EC5_F475_4F0C_8822_861C497EA100_.wvu.Rows" sId="1"/>
    <undo index="1" exp="area" ref3D="1" dr="$A$219:$XFD$222" dn="Z_CFD58EC5_F475_4F0C_8822_861C497EA100_.wvu.Rows" sId="1"/>
    <rfmt sheetId="1" xfDxf="1" sqref="A205:XFD205" start="0" length="0">
      <dxf>
        <font>
          <sz val="11"/>
        </font>
      </dxf>
    </rfmt>
    <rfmt sheetId="1" sqref="A205" start="0" length="0">
      <dxf>
        <font>
          <sz val="14"/>
          <name val="Times New Roman"/>
          <scheme val="none"/>
        </font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205" start="0" length="0">
      <dxf>
        <font>
          <sz val="14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5" start="0" length="0">
      <dxf>
        <font>
          <sz val="14"/>
          <name val="Times New Roman"/>
          <scheme val="none"/>
        </font>
        <numFmt numFmtId="167" formatCode="#,##0.00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5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05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05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05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5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05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5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11" sId="1" ref="A208:XFD208" action="deleteRow">
    <undo index="1" exp="ref" v="1" dr="D208" r="D206" sId="1"/>
    <undo index="1" exp="ref" v="1" dr="C208" r="C206" sId="1"/>
    <undo index="18" exp="ref" v="1" dr="C208" r="C194" sId="1"/>
    <undo index="2" exp="area" ref3D="1" dr="$A$223:$XFD$228" dn="Z_CFD58EC5_F475_4F0C_8822_861C497EA100_.wvu.Rows" sId="1"/>
    <undo index="1" exp="area" ref3D="1" dr="$A$218:$XFD$221" dn="Z_CFD58EC5_F475_4F0C_8822_861C497EA100_.wvu.Rows" sId="1"/>
    <rfmt sheetId="1" xfDxf="1" sqref="A208:XFD208" start="0" length="0">
      <dxf>
        <font>
          <sz val="11"/>
        </font>
      </dxf>
    </rfmt>
    <rcc rId="0" sId="1" dxf="1">
      <nc r="A208">
        <v>6083</v>
      </nc>
      <ndxf>
        <font>
          <sz val="14"/>
          <name val="Times New Roman"/>
          <scheme val="none"/>
        </font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8" t="inlineStr">
        <is>
      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      </is>
      </nc>
      <ndxf>
        <font>
          <sz val="14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0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08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08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0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08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8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5412" sId="1">
    <oc r="D206">
      <f>D207+#REF!+D208+D209</f>
    </oc>
    <nc r="D206">
      <f>D207+D208+D209</f>
    </nc>
  </rcc>
  <rcc rId="5413" sId="1">
    <oc r="C206">
      <f>C207+#REF!+C208+C209</f>
    </oc>
    <nc r="C206"/>
  </rcc>
  <rrc rId="5414" sId="1" ref="A205:XFD205" action="deleteRow">
    <undo index="12" exp="ref" v="1" dr="G205" r="G194" sId="1"/>
    <undo index="2" exp="area" ref3D="1" dr="$A$222:$XFD$227" dn="Z_CFD58EC5_F475_4F0C_8822_861C497EA100_.wvu.Rows" sId="1"/>
    <undo index="1" exp="area" ref3D="1" dr="$A$217:$XFD$220" dn="Z_CFD58EC5_F475_4F0C_8822_861C497EA100_.wvu.Rows" sId="1"/>
    <rfmt sheetId="1" xfDxf="1" sqref="A205:XFD205" start="0" length="0">
      <dxf>
        <font>
          <sz val="11"/>
        </font>
      </dxf>
    </rfmt>
    <rcc rId="0" sId="1" dxf="1">
      <nc r="A205">
        <v>6072</v>
      </nc>
      <ndxf>
        <font>
          <sz val="14"/>
          <name val="Times New Roman"/>
          <scheme val="none"/>
        </font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5" t="inlineStr">
        <is>
          <t>Погашення різниці між фактичною вартістю теплової енергії, послуг з централізованого водопостачання та водовідведення, постачання холодної води</t>
        </is>
      </nc>
      <ndxf>
        <font>
          <sz val="14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05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5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05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05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05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5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05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5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CFD58EC5-F475-4F0C-8822-861C497EA100}" action="delete"/>
  <rdn rId="0" localSheetId="1" customView="1" name="Z_CFD58EC5_F475_4F0C_8822_861C497EA100_.wvu.PrintArea" hidden="1" oldHidden="1">
    <formula>общее!$A$1:$J$288</formula>
    <oldFormula>общее!$A$1:$J$288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общее!$216:$219,общее!$221:$226</formula>
    <oldFormula>общее!$216:$219,общее!$221:$226</oldFormula>
  </rdn>
  <rdn rId="0" localSheetId="1" customView="1" name="Z_CFD58EC5_F475_4F0C_8822_861C497EA100_.wvu.FilterData" hidden="1" oldHidden="1">
    <formula>общее!$A$6:$J$288</formula>
    <oldFormula>общее!$A$6:$J$288</oldFormula>
  </rdn>
  <rcv guid="{CFD58EC5-F475-4F0C-8822-861C497EA100}" action="add"/>
</revisions>
</file>

<file path=xl/revisions/revisionLog15621.xml><?xml version="1.0" encoding="utf-8"?>
<revisions xmlns="http://schemas.openxmlformats.org/spreadsheetml/2006/main" xmlns:r="http://schemas.openxmlformats.org/officeDocument/2006/relationships">
  <rfmt sheetId="1" sqref="K24:AF41">
    <dxf>
      <fill>
        <patternFill patternType="none">
          <bgColor auto="1"/>
        </patternFill>
      </fill>
    </dxf>
  </rfmt>
  <rrc rId="5316" sId="1" ref="A88:XFD88" action="deleteRow">
    <undo index="2" exp="area" ref3D="1" dr="$A$238:$XFD$243" dn="Z_CFD58EC5_F475_4F0C_8822_861C497EA100_.wvu.Rows" sId="1"/>
    <undo index="1" exp="area" ref3D="1" dr="$A$233:$XFD$236" dn="Z_CFD58EC5_F475_4F0C_8822_861C497EA100_.wvu.Rows" sId="1"/>
    <undo index="2" exp="area" ref3D="1" dr="$A$100:$XFD$112" dn="Z_CFB0A04F_563D_4D2B_BCD3_ACFCDC70E584_.wvu.Rows" sId="1"/>
    <undo index="1" exp="area" ref3D="1" dr="$A$7:$XFD$98" dn="Z_CFB0A04F_563D_4D2B_BCD3_ACFCDC70E584_.wvu.Rows" sId="1"/>
    <undo index="0" exp="area" ref3D="1" dr="$A$89:$XFD$93" dn="Z_1BDFBE17_25BB_4BB9_B67F_4757B39B2D64_.wvu.Rows" sId="1"/>
    <rfmt sheetId="1" xfDxf="1" sqref="A88:XFD88" start="0" length="0">
      <dxf>
        <font>
          <sz val="11"/>
        </font>
        <fill>
          <patternFill patternType="solid">
            <bgColor rgb="FFFFFF00"/>
          </patternFill>
        </fill>
      </dxf>
    </rfmt>
    <rfmt sheetId="1" sqref="A88" start="0" length="0">
      <dxf>
        <font>
          <sz val="11"/>
          <name val="Times New Roman"/>
          <scheme val="none"/>
        </font>
        <fill>
          <patternFill patternType="none">
            <bgColor indexed="65"/>
          </patternFill>
        </fill>
        <alignment horizontal="right" vertical="top" readingOrder="0"/>
      </dxf>
    </rfmt>
    <rfmt sheetId="1" sqref="B88" start="0" length="0">
      <dxf>
        <font>
          <sz val="11"/>
          <name val="Times New Roman"/>
          <scheme val="none"/>
        </font>
        <fill>
          <patternFill patternType="none">
            <bgColor indexed="65"/>
          </patternFill>
        </fill>
        <alignment vertical="top" wrapText="1" readingOrder="0"/>
      </dxf>
    </rfmt>
    <rfmt sheetId="1" sqref="C8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D8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E88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F88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top" readingOrder="0"/>
      </dxf>
    </rfmt>
    <rfmt sheetId="1" sqref="G8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H8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I8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J88" start="0" length="0">
      <dxf>
        <font>
          <sz val="1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top" readingOrder="0"/>
      </dxf>
    </rfmt>
    <rfmt sheetId="1" sqref="K88" start="0" length="0">
      <dxf>
        <fill>
          <patternFill patternType="none">
            <bgColor indexed="65"/>
          </patternFill>
        </fill>
      </dxf>
    </rfmt>
    <rfmt sheetId="1" sqref="L88" start="0" length="0">
      <dxf>
        <fill>
          <patternFill patternType="none">
            <bgColor indexed="65"/>
          </patternFill>
        </fill>
      </dxf>
    </rfmt>
    <rfmt sheetId="1" sqref="M88" start="0" length="0">
      <dxf>
        <fill>
          <patternFill patternType="none">
            <bgColor indexed="65"/>
          </patternFill>
        </fill>
      </dxf>
    </rfmt>
    <rfmt sheetId="1" sqref="N88" start="0" length="0">
      <dxf>
        <fill>
          <patternFill patternType="none">
            <bgColor indexed="65"/>
          </patternFill>
        </fill>
      </dxf>
    </rfmt>
    <rfmt sheetId="1" sqref="O88" start="0" length="0">
      <dxf>
        <fill>
          <patternFill patternType="none">
            <bgColor indexed="65"/>
          </patternFill>
        </fill>
      </dxf>
    </rfmt>
    <rfmt sheetId="1" sqref="P88" start="0" length="0">
      <dxf>
        <fill>
          <patternFill patternType="none">
            <bgColor indexed="65"/>
          </patternFill>
        </fill>
      </dxf>
    </rfmt>
    <rfmt sheetId="1" sqref="Q88" start="0" length="0">
      <dxf>
        <fill>
          <patternFill patternType="none">
            <bgColor indexed="65"/>
          </patternFill>
        </fill>
      </dxf>
    </rfmt>
    <rfmt sheetId="1" sqref="R88" start="0" length="0">
      <dxf>
        <fill>
          <patternFill patternType="none">
            <bgColor indexed="65"/>
          </patternFill>
        </fill>
      </dxf>
    </rfmt>
    <rfmt sheetId="1" sqref="S88" start="0" length="0">
      <dxf>
        <fill>
          <patternFill patternType="none">
            <bgColor indexed="65"/>
          </patternFill>
        </fill>
      </dxf>
    </rfmt>
    <rfmt sheetId="1" sqref="T88" start="0" length="0">
      <dxf>
        <fill>
          <patternFill patternType="none">
            <bgColor indexed="65"/>
          </patternFill>
        </fill>
      </dxf>
    </rfmt>
    <rfmt sheetId="1" sqref="U88" start="0" length="0">
      <dxf>
        <fill>
          <patternFill patternType="none">
            <bgColor indexed="65"/>
          </patternFill>
        </fill>
      </dxf>
    </rfmt>
    <rfmt sheetId="1" sqref="V88" start="0" length="0">
      <dxf>
        <fill>
          <patternFill patternType="none">
            <bgColor indexed="65"/>
          </patternFill>
        </fill>
      </dxf>
    </rfmt>
    <rfmt sheetId="1" sqref="W88" start="0" length="0">
      <dxf>
        <fill>
          <patternFill patternType="none">
            <bgColor indexed="65"/>
          </patternFill>
        </fill>
      </dxf>
    </rfmt>
    <rfmt sheetId="1" sqref="X88" start="0" length="0">
      <dxf>
        <fill>
          <patternFill patternType="none">
            <bgColor indexed="65"/>
          </patternFill>
        </fill>
      </dxf>
    </rfmt>
    <rfmt sheetId="1" sqref="Y88" start="0" length="0">
      <dxf>
        <fill>
          <patternFill patternType="none">
            <bgColor indexed="65"/>
          </patternFill>
        </fill>
      </dxf>
    </rfmt>
    <rfmt sheetId="1" sqref="Z88" start="0" length="0">
      <dxf>
        <fill>
          <patternFill patternType="none">
            <bgColor indexed="65"/>
          </patternFill>
        </fill>
      </dxf>
    </rfmt>
    <rfmt sheetId="1" sqref="AA88" start="0" length="0">
      <dxf>
        <fill>
          <patternFill patternType="none">
            <bgColor indexed="65"/>
          </patternFill>
        </fill>
      </dxf>
    </rfmt>
    <rfmt sheetId="1" sqref="AB88" start="0" length="0">
      <dxf>
        <fill>
          <patternFill patternType="none">
            <bgColor indexed="65"/>
          </patternFill>
        </fill>
      </dxf>
    </rfmt>
    <rfmt sheetId="1" sqref="AC88" start="0" length="0">
      <dxf>
        <fill>
          <patternFill patternType="none">
            <bgColor indexed="65"/>
          </patternFill>
        </fill>
      </dxf>
    </rfmt>
    <rfmt sheetId="1" sqref="AD88" start="0" length="0">
      <dxf>
        <fill>
          <patternFill patternType="none">
            <bgColor indexed="65"/>
          </patternFill>
        </fill>
      </dxf>
    </rfmt>
    <rfmt sheetId="1" sqref="AE88" start="0" length="0">
      <dxf>
        <fill>
          <patternFill patternType="none">
            <bgColor indexed="65"/>
          </patternFill>
        </fill>
      </dxf>
    </rfmt>
    <rfmt sheetId="1" sqref="AF88" start="0" length="0">
      <dxf>
        <fill>
          <patternFill patternType="none">
            <bgColor indexed="65"/>
          </patternFill>
        </fill>
      </dxf>
    </rfmt>
    <rfmt sheetId="1" sqref="AG88" start="0" length="0">
      <dxf>
        <fill>
          <patternFill patternType="none">
            <bgColor indexed="65"/>
          </patternFill>
        </fill>
      </dxf>
    </rfmt>
    <rfmt sheetId="1" sqref="AH88" start="0" length="0">
      <dxf>
        <fill>
          <patternFill patternType="none">
            <bgColor indexed="65"/>
          </patternFill>
        </fill>
      </dxf>
    </rfmt>
    <rfmt sheetId="1" sqref="AI88" start="0" length="0">
      <dxf>
        <fill>
          <patternFill patternType="none">
            <bgColor indexed="65"/>
          </patternFill>
        </fill>
      </dxf>
    </rfmt>
    <rfmt sheetId="1" sqref="AJ88" start="0" length="0">
      <dxf>
        <fill>
          <patternFill patternType="none">
            <bgColor indexed="65"/>
          </patternFill>
        </fill>
      </dxf>
    </rfmt>
    <rfmt sheetId="1" sqref="AK88" start="0" length="0">
      <dxf>
        <fill>
          <patternFill patternType="none">
            <bgColor indexed="65"/>
          </patternFill>
        </fill>
      </dxf>
    </rfmt>
    <rfmt sheetId="1" sqref="AL88" start="0" length="0">
      <dxf>
        <fill>
          <patternFill patternType="none">
            <bgColor indexed="65"/>
          </patternFill>
        </fill>
      </dxf>
    </rfmt>
    <rfmt sheetId="1" sqref="AM88" start="0" length="0">
      <dxf>
        <fill>
          <patternFill patternType="none">
            <bgColor indexed="65"/>
          </patternFill>
        </fill>
      </dxf>
    </rfmt>
    <rfmt sheetId="1" sqref="AN88" start="0" length="0">
      <dxf>
        <fill>
          <patternFill patternType="none">
            <bgColor indexed="65"/>
          </patternFill>
        </fill>
      </dxf>
    </rfmt>
    <rfmt sheetId="1" sqref="AO88" start="0" length="0">
      <dxf>
        <fill>
          <patternFill patternType="none">
            <bgColor indexed="65"/>
          </patternFill>
        </fill>
      </dxf>
    </rfmt>
    <rfmt sheetId="1" sqref="AP88" start="0" length="0">
      <dxf>
        <fill>
          <patternFill patternType="none">
            <bgColor indexed="65"/>
          </patternFill>
        </fill>
      </dxf>
    </rfmt>
    <rfmt sheetId="1" sqref="AQ88" start="0" length="0">
      <dxf>
        <fill>
          <patternFill patternType="none">
            <bgColor indexed="65"/>
          </patternFill>
        </fill>
      </dxf>
    </rfmt>
    <rfmt sheetId="1" sqref="AR88" start="0" length="0">
      <dxf>
        <fill>
          <patternFill patternType="none">
            <bgColor indexed="65"/>
          </patternFill>
        </fill>
      </dxf>
    </rfmt>
    <rfmt sheetId="1" sqref="AS88" start="0" length="0">
      <dxf>
        <fill>
          <patternFill patternType="none">
            <bgColor indexed="65"/>
          </patternFill>
        </fill>
      </dxf>
    </rfmt>
    <rfmt sheetId="1" sqref="AT88" start="0" length="0">
      <dxf>
        <fill>
          <patternFill patternType="none">
            <bgColor indexed="65"/>
          </patternFill>
        </fill>
      </dxf>
    </rfmt>
    <rfmt sheetId="1" sqref="AU88" start="0" length="0">
      <dxf>
        <fill>
          <patternFill patternType="none">
            <bgColor indexed="65"/>
          </patternFill>
        </fill>
      </dxf>
    </rfmt>
    <rfmt sheetId="1" sqref="AV88" start="0" length="0">
      <dxf>
        <fill>
          <patternFill patternType="none">
            <bgColor indexed="65"/>
          </patternFill>
        </fill>
      </dxf>
    </rfmt>
    <rfmt sheetId="1" sqref="AW88" start="0" length="0">
      <dxf>
        <fill>
          <patternFill patternType="none">
            <bgColor indexed="65"/>
          </patternFill>
        </fill>
      </dxf>
    </rfmt>
    <rfmt sheetId="1" sqref="AX88" start="0" length="0">
      <dxf>
        <fill>
          <patternFill patternType="none">
            <bgColor indexed="65"/>
          </patternFill>
        </fill>
      </dxf>
    </rfmt>
    <rfmt sheetId="1" sqref="AY88" start="0" length="0">
      <dxf>
        <fill>
          <patternFill patternType="none">
            <bgColor indexed="65"/>
          </patternFill>
        </fill>
      </dxf>
    </rfmt>
    <rfmt sheetId="1" sqref="AZ88" start="0" length="0">
      <dxf>
        <fill>
          <patternFill patternType="none">
            <bgColor indexed="65"/>
          </patternFill>
        </fill>
      </dxf>
    </rfmt>
    <rfmt sheetId="1" sqref="BA88" start="0" length="0">
      <dxf>
        <fill>
          <patternFill patternType="none">
            <bgColor indexed="65"/>
          </patternFill>
        </fill>
      </dxf>
    </rfmt>
  </rrc>
  <rrc rId="5317" sId="1" ref="A88:XFD88" action="deleteRow">
    <undo index="2" exp="area" ref3D="1" dr="$A$237:$XFD$242" dn="Z_CFD58EC5_F475_4F0C_8822_861C497EA100_.wvu.Rows" sId="1"/>
    <undo index="1" exp="area" ref3D="1" dr="$A$232:$XFD$235" dn="Z_CFD58EC5_F475_4F0C_8822_861C497EA100_.wvu.Rows" sId="1"/>
    <undo index="2" exp="area" ref3D="1" dr="$A$99:$XFD$111" dn="Z_CFB0A04F_563D_4D2B_BCD3_ACFCDC70E584_.wvu.Rows" sId="1"/>
    <undo index="1" exp="area" ref3D="1" dr="$A$7:$XFD$97" dn="Z_CFB0A04F_563D_4D2B_BCD3_ACFCDC70E584_.wvu.Rows" sId="1"/>
    <undo index="0" exp="area" ref3D="1" dr="$A$88:$XFD$92" dn="Z_1BDFBE17_25BB_4BB9_B67F_4757B39B2D64_.wvu.Rows" sId="1"/>
    <rfmt sheetId="1" xfDxf="1" sqref="A88:XFD88" start="0" length="0">
      <dxf>
        <font>
          <sz val="11"/>
        </font>
        <fill>
          <patternFill patternType="solid">
            <bgColor rgb="FFFFFF00"/>
          </patternFill>
        </fill>
      </dxf>
    </rfmt>
    <rfmt sheetId="1" sqref="A88" start="0" length="0">
      <dxf>
        <font>
          <sz val="11"/>
          <name val="Times New Roman"/>
          <scheme val="none"/>
        </font>
        <fill>
          <patternFill patternType="none">
            <bgColor indexed="65"/>
          </patternFill>
        </fill>
        <alignment horizontal="right" vertical="top" readingOrder="0"/>
      </dxf>
    </rfmt>
    <rfmt sheetId="1" sqref="B88" start="0" length="0">
      <dxf>
        <font>
          <sz val="11"/>
          <name val="Times New Roman"/>
          <scheme val="none"/>
        </font>
        <fill>
          <patternFill patternType="none">
            <bgColor indexed="65"/>
          </patternFill>
        </fill>
        <alignment vertical="top" wrapText="1" readingOrder="0"/>
      </dxf>
    </rfmt>
    <rfmt sheetId="1" sqref="C8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D8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E88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F88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top" readingOrder="0"/>
      </dxf>
    </rfmt>
    <rfmt sheetId="1" sqref="G8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H8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I8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J88" start="0" length="0">
      <dxf>
        <font>
          <sz val="1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top" readingOrder="0"/>
      </dxf>
    </rfmt>
    <rfmt sheetId="1" sqref="K88" start="0" length="0">
      <dxf>
        <fill>
          <patternFill patternType="none">
            <bgColor indexed="65"/>
          </patternFill>
        </fill>
      </dxf>
    </rfmt>
    <rfmt sheetId="1" sqref="L88" start="0" length="0">
      <dxf>
        <fill>
          <patternFill patternType="none">
            <bgColor indexed="65"/>
          </patternFill>
        </fill>
      </dxf>
    </rfmt>
    <rfmt sheetId="1" sqref="M88" start="0" length="0">
      <dxf>
        <fill>
          <patternFill patternType="none">
            <bgColor indexed="65"/>
          </patternFill>
        </fill>
      </dxf>
    </rfmt>
    <rfmt sheetId="1" sqref="N88" start="0" length="0">
      <dxf>
        <fill>
          <patternFill patternType="none">
            <bgColor indexed="65"/>
          </patternFill>
        </fill>
      </dxf>
    </rfmt>
    <rfmt sheetId="1" sqref="O88" start="0" length="0">
      <dxf>
        <fill>
          <patternFill patternType="none">
            <bgColor indexed="65"/>
          </patternFill>
        </fill>
      </dxf>
    </rfmt>
    <rfmt sheetId="1" sqref="P88" start="0" length="0">
      <dxf>
        <fill>
          <patternFill patternType="none">
            <bgColor indexed="65"/>
          </patternFill>
        </fill>
      </dxf>
    </rfmt>
    <rfmt sheetId="1" sqref="Q88" start="0" length="0">
      <dxf>
        <fill>
          <patternFill patternType="none">
            <bgColor indexed="65"/>
          </patternFill>
        </fill>
      </dxf>
    </rfmt>
    <rfmt sheetId="1" sqref="R88" start="0" length="0">
      <dxf>
        <fill>
          <patternFill patternType="none">
            <bgColor indexed="65"/>
          </patternFill>
        </fill>
      </dxf>
    </rfmt>
    <rfmt sheetId="1" sqref="S88" start="0" length="0">
      <dxf>
        <fill>
          <patternFill patternType="none">
            <bgColor indexed="65"/>
          </patternFill>
        </fill>
      </dxf>
    </rfmt>
    <rfmt sheetId="1" sqref="T88" start="0" length="0">
      <dxf>
        <fill>
          <patternFill patternType="none">
            <bgColor indexed="65"/>
          </patternFill>
        </fill>
      </dxf>
    </rfmt>
    <rfmt sheetId="1" sqref="U88" start="0" length="0">
      <dxf>
        <fill>
          <patternFill patternType="none">
            <bgColor indexed="65"/>
          </patternFill>
        </fill>
      </dxf>
    </rfmt>
    <rfmt sheetId="1" sqref="V88" start="0" length="0">
      <dxf>
        <fill>
          <patternFill patternType="none">
            <bgColor indexed="65"/>
          </patternFill>
        </fill>
      </dxf>
    </rfmt>
    <rfmt sheetId="1" sqref="W88" start="0" length="0">
      <dxf>
        <fill>
          <patternFill patternType="none">
            <bgColor indexed="65"/>
          </patternFill>
        </fill>
      </dxf>
    </rfmt>
    <rfmt sheetId="1" sqref="X88" start="0" length="0">
      <dxf>
        <fill>
          <patternFill patternType="none">
            <bgColor indexed="65"/>
          </patternFill>
        </fill>
      </dxf>
    </rfmt>
    <rfmt sheetId="1" sqref="Y88" start="0" length="0">
      <dxf>
        <fill>
          <patternFill patternType="none">
            <bgColor indexed="65"/>
          </patternFill>
        </fill>
      </dxf>
    </rfmt>
    <rfmt sheetId="1" sqref="Z88" start="0" length="0">
      <dxf>
        <fill>
          <patternFill patternType="none">
            <bgColor indexed="65"/>
          </patternFill>
        </fill>
      </dxf>
    </rfmt>
    <rfmt sheetId="1" sqref="AA88" start="0" length="0">
      <dxf>
        <fill>
          <patternFill patternType="none">
            <bgColor indexed="65"/>
          </patternFill>
        </fill>
      </dxf>
    </rfmt>
    <rfmt sheetId="1" sqref="AB88" start="0" length="0">
      <dxf>
        <fill>
          <patternFill patternType="none">
            <bgColor indexed="65"/>
          </patternFill>
        </fill>
      </dxf>
    </rfmt>
    <rfmt sheetId="1" sqref="AC88" start="0" length="0">
      <dxf>
        <fill>
          <patternFill patternType="none">
            <bgColor indexed="65"/>
          </patternFill>
        </fill>
      </dxf>
    </rfmt>
    <rfmt sheetId="1" sqref="AD88" start="0" length="0">
      <dxf>
        <fill>
          <patternFill patternType="none">
            <bgColor indexed="65"/>
          </patternFill>
        </fill>
      </dxf>
    </rfmt>
    <rfmt sheetId="1" sqref="AE88" start="0" length="0">
      <dxf>
        <fill>
          <patternFill patternType="none">
            <bgColor indexed="65"/>
          </patternFill>
        </fill>
      </dxf>
    </rfmt>
    <rfmt sheetId="1" sqref="AF88" start="0" length="0">
      <dxf>
        <fill>
          <patternFill patternType="none">
            <bgColor indexed="65"/>
          </patternFill>
        </fill>
      </dxf>
    </rfmt>
    <rfmt sheetId="1" sqref="AG88" start="0" length="0">
      <dxf>
        <fill>
          <patternFill patternType="none">
            <bgColor indexed="65"/>
          </patternFill>
        </fill>
      </dxf>
    </rfmt>
    <rfmt sheetId="1" sqref="AH88" start="0" length="0">
      <dxf>
        <fill>
          <patternFill patternType="none">
            <bgColor indexed="65"/>
          </patternFill>
        </fill>
      </dxf>
    </rfmt>
    <rfmt sheetId="1" sqref="AI88" start="0" length="0">
      <dxf>
        <fill>
          <patternFill patternType="none">
            <bgColor indexed="65"/>
          </patternFill>
        </fill>
      </dxf>
    </rfmt>
    <rfmt sheetId="1" sqref="AJ88" start="0" length="0">
      <dxf>
        <fill>
          <patternFill patternType="none">
            <bgColor indexed="65"/>
          </patternFill>
        </fill>
      </dxf>
    </rfmt>
    <rfmt sheetId="1" sqref="AK88" start="0" length="0">
      <dxf>
        <fill>
          <patternFill patternType="none">
            <bgColor indexed="65"/>
          </patternFill>
        </fill>
      </dxf>
    </rfmt>
    <rfmt sheetId="1" sqref="AL88" start="0" length="0">
      <dxf>
        <fill>
          <patternFill patternType="none">
            <bgColor indexed="65"/>
          </patternFill>
        </fill>
      </dxf>
    </rfmt>
    <rfmt sheetId="1" sqref="AM88" start="0" length="0">
      <dxf>
        <fill>
          <patternFill patternType="none">
            <bgColor indexed="65"/>
          </patternFill>
        </fill>
      </dxf>
    </rfmt>
    <rfmt sheetId="1" sqref="AN88" start="0" length="0">
      <dxf>
        <fill>
          <patternFill patternType="none">
            <bgColor indexed="65"/>
          </patternFill>
        </fill>
      </dxf>
    </rfmt>
    <rfmt sheetId="1" sqref="AO88" start="0" length="0">
      <dxf>
        <fill>
          <patternFill patternType="none">
            <bgColor indexed="65"/>
          </patternFill>
        </fill>
      </dxf>
    </rfmt>
    <rfmt sheetId="1" sqref="AP88" start="0" length="0">
      <dxf>
        <fill>
          <patternFill patternType="none">
            <bgColor indexed="65"/>
          </patternFill>
        </fill>
      </dxf>
    </rfmt>
    <rfmt sheetId="1" sqref="AQ88" start="0" length="0">
      <dxf>
        <fill>
          <patternFill patternType="none">
            <bgColor indexed="65"/>
          </patternFill>
        </fill>
      </dxf>
    </rfmt>
    <rfmt sheetId="1" sqref="AR88" start="0" length="0">
      <dxf>
        <fill>
          <patternFill patternType="none">
            <bgColor indexed="65"/>
          </patternFill>
        </fill>
      </dxf>
    </rfmt>
    <rfmt sheetId="1" sqref="AS88" start="0" length="0">
      <dxf>
        <fill>
          <patternFill patternType="none">
            <bgColor indexed="65"/>
          </patternFill>
        </fill>
      </dxf>
    </rfmt>
    <rfmt sheetId="1" sqref="AT88" start="0" length="0">
      <dxf>
        <fill>
          <patternFill patternType="none">
            <bgColor indexed="65"/>
          </patternFill>
        </fill>
      </dxf>
    </rfmt>
    <rfmt sheetId="1" sqref="AU88" start="0" length="0">
      <dxf>
        <fill>
          <patternFill patternType="none">
            <bgColor indexed="65"/>
          </patternFill>
        </fill>
      </dxf>
    </rfmt>
    <rfmt sheetId="1" sqref="AV88" start="0" length="0">
      <dxf>
        <fill>
          <patternFill patternType="none">
            <bgColor indexed="65"/>
          </patternFill>
        </fill>
      </dxf>
    </rfmt>
    <rfmt sheetId="1" sqref="AW88" start="0" length="0">
      <dxf>
        <fill>
          <patternFill patternType="none">
            <bgColor indexed="65"/>
          </patternFill>
        </fill>
      </dxf>
    </rfmt>
    <rfmt sheetId="1" sqref="AX88" start="0" length="0">
      <dxf>
        <fill>
          <patternFill patternType="none">
            <bgColor indexed="65"/>
          </patternFill>
        </fill>
      </dxf>
    </rfmt>
    <rfmt sheetId="1" sqref="AY88" start="0" length="0">
      <dxf>
        <fill>
          <patternFill patternType="none">
            <bgColor indexed="65"/>
          </patternFill>
        </fill>
      </dxf>
    </rfmt>
    <rfmt sheetId="1" sqref="AZ88" start="0" length="0">
      <dxf>
        <fill>
          <patternFill patternType="none">
            <bgColor indexed="65"/>
          </patternFill>
        </fill>
      </dxf>
    </rfmt>
    <rfmt sheetId="1" sqref="BA88" start="0" length="0">
      <dxf>
        <fill>
          <patternFill patternType="none">
            <bgColor indexed="65"/>
          </patternFill>
        </fill>
      </dxf>
    </rfmt>
  </rrc>
  <rrc rId="5318" sId="1" ref="A88:XFD88" action="deleteRow">
    <undo index="2" exp="area" ref3D="1" dr="$A$236:$XFD$241" dn="Z_CFD58EC5_F475_4F0C_8822_861C497EA100_.wvu.Rows" sId="1"/>
    <undo index="1" exp="area" ref3D="1" dr="$A$231:$XFD$234" dn="Z_CFD58EC5_F475_4F0C_8822_861C497EA100_.wvu.Rows" sId="1"/>
    <undo index="2" exp="area" ref3D="1" dr="$A$98:$XFD$110" dn="Z_CFB0A04F_563D_4D2B_BCD3_ACFCDC70E584_.wvu.Rows" sId="1"/>
    <undo index="1" exp="area" ref3D="1" dr="$A$7:$XFD$96" dn="Z_CFB0A04F_563D_4D2B_BCD3_ACFCDC70E584_.wvu.Rows" sId="1"/>
    <undo index="0" exp="area" ref3D="1" dr="$A$88:$XFD$91" dn="Z_1BDFBE17_25BB_4BB9_B67F_4757B39B2D64_.wvu.Rows" sId="1"/>
    <rfmt sheetId="1" xfDxf="1" sqref="A88:XFD88" start="0" length="0">
      <dxf>
        <font>
          <sz val="11"/>
        </font>
        <fill>
          <patternFill patternType="solid">
            <bgColor rgb="FFFFFF00"/>
          </patternFill>
        </fill>
      </dxf>
    </rfmt>
    <rfmt sheetId="1" sqref="A88" start="0" length="0">
      <dxf>
        <font>
          <sz val="11"/>
          <name val="Times New Roman"/>
          <scheme val="none"/>
        </font>
        <fill>
          <patternFill patternType="none">
            <bgColor indexed="65"/>
          </patternFill>
        </fill>
        <alignment horizontal="right" vertical="top" readingOrder="0"/>
      </dxf>
    </rfmt>
    <rfmt sheetId="1" sqref="B88" start="0" length="0">
      <dxf>
        <font>
          <sz val="11"/>
          <name val="Times New Roman"/>
          <scheme val="none"/>
        </font>
        <fill>
          <patternFill patternType="none">
            <bgColor indexed="65"/>
          </patternFill>
        </fill>
        <alignment vertical="top" wrapText="1" readingOrder="0"/>
      </dxf>
    </rfmt>
    <rfmt sheetId="1" sqref="C8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D8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E88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F88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top" readingOrder="0"/>
      </dxf>
    </rfmt>
    <rfmt sheetId="1" sqref="G8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H8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I8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J88" start="0" length="0">
      <dxf>
        <font>
          <sz val="1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top" readingOrder="0"/>
      </dxf>
    </rfmt>
    <rfmt sheetId="1" sqref="K88" start="0" length="0">
      <dxf>
        <fill>
          <patternFill patternType="none">
            <bgColor indexed="65"/>
          </patternFill>
        </fill>
      </dxf>
    </rfmt>
    <rfmt sheetId="1" sqref="L88" start="0" length="0">
      <dxf>
        <fill>
          <patternFill patternType="none">
            <bgColor indexed="65"/>
          </patternFill>
        </fill>
      </dxf>
    </rfmt>
    <rfmt sheetId="1" sqref="M88" start="0" length="0">
      <dxf>
        <fill>
          <patternFill patternType="none">
            <bgColor indexed="65"/>
          </patternFill>
        </fill>
      </dxf>
    </rfmt>
    <rfmt sheetId="1" sqref="N88" start="0" length="0">
      <dxf>
        <fill>
          <patternFill patternType="none">
            <bgColor indexed="65"/>
          </patternFill>
        </fill>
      </dxf>
    </rfmt>
    <rfmt sheetId="1" sqref="O88" start="0" length="0">
      <dxf>
        <fill>
          <patternFill patternType="none">
            <bgColor indexed="65"/>
          </patternFill>
        </fill>
      </dxf>
    </rfmt>
    <rfmt sheetId="1" sqref="P88" start="0" length="0">
      <dxf>
        <fill>
          <patternFill patternType="none">
            <bgColor indexed="65"/>
          </patternFill>
        </fill>
      </dxf>
    </rfmt>
    <rfmt sheetId="1" sqref="Q88" start="0" length="0">
      <dxf>
        <fill>
          <patternFill patternType="none">
            <bgColor indexed="65"/>
          </patternFill>
        </fill>
      </dxf>
    </rfmt>
    <rfmt sheetId="1" sqref="R88" start="0" length="0">
      <dxf>
        <fill>
          <patternFill patternType="none">
            <bgColor indexed="65"/>
          </patternFill>
        </fill>
      </dxf>
    </rfmt>
    <rfmt sheetId="1" sqref="S88" start="0" length="0">
      <dxf>
        <fill>
          <patternFill patternType="none">
            <bgColor indexed="65"/>
          </patternFill>
        </fill>
      </dxf>
    </rfmt>
    <rfmt sheetId="1" sqref="T88" start="0" length="0">
      <dxf>
        <fill>
          <patternFill patternType="none">
            <bgColor indexed="65"/>
          </patternFill>
        </fill>
      </dxf>
    </rfmt>
    <rfmt sheetId="1" sqref="U88" start="0" length="0">
      <dxf>
        <fill>
          <patternFill patternType="none">
            <bgColor indexed="65"/>
          </patternFill>
        </fill>
      </dxf>
    </rfmt>
    <rfmt sheetId="1" sqref="V88" start="0" length="0">
      <dxf>
        <fill>
          <patternFill patternType="none">
            <bgColor indexed="65"/>
          </patternFill>
        </fill>
      </dxf>
    </rfmt>
    <rfmt sheetId="1" sqref="W88" start="0" length="0">
      <dxf>
        <fill>
          <patternFill patternType="none">
            <bgColor indexed="65"/>
          </patternFill>
        </fill>
      </dxf>
    </rfmt>
    <rfmt sheetId="1" sqref="X88" start="0" length="0">
      <dxf>
        <fill>
          <patternFill patternType="none">
            <bgColor indexed="65"/>
          </patternFill>
        </fill>
      </dxf>
    </rfmt>
    <rfmt sheetId="1" sqref="Y88" start="0" length="0">
      <dxf>
        <fill>
          <patternFill patternType="none">
            <bgColor indexed="65"/>
          </patternFill>
        </fill>
      </dxf>
    </rfmt>
    <rfmt sheetId="1" sqref="Z88" start="0" length="0">
      <dxf>
        <fill>
          <patternFill patternType="none">
            <bgColor indexed="65"/>
          </patternFill>
        </fill>
      </dxf>
    </rfmt>
    <rfmt sheetId="1" sqref="AA88" start="0" length="0">
      <dxf>
        <fill>
          <patternFill patternType="none">
            <bgColor indexed="65"/>
          </patternFill>
        </fill>
      </dxf>
    </rfmt>
    <rfmt sheetId="1" sqref="AB88" start="0" length="0">
      <dxf>
        <fill>
          <patternFill patternType="none">
            <bgColor indexed="65"/>
          </patternFill>
        </fill>
      </dxf>
    </rfmt>
    <rfmt sheetId="1" sqref="AC88" start="0" length="0">
      <dxf>
        <fill>
          <patternFill patternType="none">
            <bgColor indexed="65"/>
          </patternFill>
        </fill>
      </dxf>
    </rfmt>
    <rfmt sheetId="1" sqref="AD88" start="0" length="0">
      <dxf>
        <fill>
          <patternFill patternType="none">
            <bgColor indexed="65"/>
          </patternFill>
        </fill>
      </dxf>
    </rfmt>
    <rfmt sheetId="1" sqref="AE88" start="0" length="0">
      <dxf>
        <fill>
          <patternFill patternType="none">
            <bgColor indexed="65"/>
          </patternFill>
        </fill>
      </dxf>
    </rfmt>
    <rfmt sheetId="1" sqref="AF88" start="0" length="0">
      <dxf>
        <fill>
          <patternFill patternType="none">
            <bgColor indexed="65"/>
          </patternFill>
        </fill>
      </dxf>
    </rfmt>
    <rfmt sheetId="1" sqref="AG88" start="0" length="0">
      <dxf>
        <fill>
          <patternFill patternType="none">
            <bgColor indexed="65"/>
          </patternFill>
        </fill>
      </dxf>
    </rfmt>
    <rfmt sheetId="1" sqref="AH88" start="0" length="0">
      <dxf>
        <fill>
          <patternFill patternType="none">
            <bgColor indexed="65"/>
          </patternFill>
        </fill>
      </dxf>
    </rfmt>
    <rfmt sheetId="1" sqref="AI88" start="0" length="0">
      <dxf>
        <fill>
          <patternFill patternType="none">
            <bgColor indexed="65"/>
          </patternFill>
        </fill>
      </dxf>
    </rfmt>
    <rfmt sheetId="1" sqref="AJ88" start="0" length="0">
      <dxf>
        <fill>
          <patternFill patternType="none">
            <bgColor indexed="65"/>
          </patternFill>
        </fill>
      </dxf>
    </rfmt>
    <rfmt sheetId="1" sqref="AK88" start="0" length="0">
      <dxf>
        <fill>
          <patternFill patternType="none">
            <bgColor indexed="65"/>
          </patternFill>
        </fill>
      </dxf>
    </rfmt>
    <rfmt sheetId="1" sqref="AL88" start="0" length="0">
      <dxf>
        <fill>
          <patternFill patternType="none">
            <bgColor indexed="65"/>
          </patternFill>
        </fill>
      </dxf>
    </rfmt>
    <rfmt sheetId="1" sqref="AM88" start="0" length="0">
      <dxf>
        <fill>
          <patternFill patternType="none">
            <bgColor indexed="65"/>
          </patternFill>
        </fill>
      </dxf>
    </rfmt>
    <rfmt sheetId="1" sqref="AN88" start="0" length="0">
      <dxf>
        <fill>
          <patternFill patternType="none">
            <bgColor indexed="65"/>
          </patternFill>
        </fill>
      </dxf>
    </rfmt>
    <rfmt sheetId="1" sqref="AO88" start="0" length="0">
      <dxf>
        <fill>
          <patternFill patternType="none">
            <bgColor indexed="65"/>
          </patternFill>
        </fill>
      </dxf>
    </rfmt>
    <rfmt sheetId="1" sqref="AP88" start="0" length="0">
      <dxf>
        <fill>
          <patternFill patternType="none">
            <bgColor indexed="65"/>
          </patternFill>
        </fill>
      </dxf>
    </rfmt>
    <rfmt sheetId="1" sqref="AQ88" start="0" length="0">
      <dxf>
        <fill>
          <patternFill patternType="none">
            <bgColor indexed="65"/>
          </patternFill>
        </fill>
      </dxf>
    </rfmt>
    <rfmt sheetId="1" sqref="AR88" start="0" length="0">
      <dxf>
        <fill>
          <patternFill patternType="none">
            <bgColor indexed="65"/>
          </patternFill>
        </fill>
      </dxf>
    </rfmt>
    <rfmt sheetId="1" sqref="AS88" start="0" length="0">
      <dxf>
        <fill>
          <patternFill patternType="none">
            <bgColor indexed="65"/>
          </patternFill>
        </fill>
      </dxf>
    </rfmt>
    <rfmt sheetId="1" sqref="AT88" start="0" length="0">
      <dxf>
        <fill>
          <patternFill patternType="none">
            <bgColor indexed="65"/>
          </patternFill>
        </fill>
      </dxf>
    </rfmt>
    <rfmt sheetId="1" sqref="AU88" start="0" length="0">
      <dxf>
        <fill>
          <patternFill patternType="none">
            <bgColor indexed="65"/>
          </patternFill>
        </fill>
      </dxf>
    </rfmt>
    <rfmt sheetId="1" sqref="AV88" start="0" length="0">
      <dxf>
        <fill>
          <patternFill patternType="none">
            <bgColor indexed="65"/>
          </patternFill>
        </fill>
      </dxf>
    </rfmt>
    <rfmt sheetId="1" sqref="AW88" start="0" length="0">
      <dxf>
        <fill>
          <patternFill patternType="none">
            <bgColor indexed="65"/>
          </patternFill>
        </fill>
      </dxf>
    </rfmt>
    <rfmt sheetId="1" sqref="AX88" start="0" length="0">
      <dxf>
        <fill>
          <patternFill patternType="none">
            <bgColor indexed="65"/>
          </patternFill>
        </fill>
      </dxf>
    </rfmt>
    <rfmt sheetId="1" sqref="AY88" start="0" length="0">
      <dxf>
        <fill>
          <patternFill patternType="none">
            <bgColor indexed="65"/>
          </patternFill>
        </fill>
      </dxf>
    </rfmt>
    <rfmt sheetId="1" sqref="AZ88" start="0" length="0">
      <dxf>
        <fill>
          <patternFill patternType="none">
            <bgColor indexed="65"/>
          </patternFill>
        </fill>
      </dxf>
    </rfmt>
    <rfmt sheetId="1" sqref="BA88" start="0" length="0">
      <dxf>
        <fill>
          <patternFill patternType="none">
            <bgColor indexed="65"/>
          </patternFill>
        </fill>
      </dxf>
    </rfmt>
  </rrc>
  <rrc rId="5319" sId="1" ref="A88:XFD88" action="deleteRow">
    <undo index="2" exp="area" ref3D="1" dr="$A$235:$XFD$240" dn="Z_CFD58EC5_F475_4F0C_8822_861C497EA100_.wvu.Rows" sId="1"/>
    <undo index="1" exp="area" ref3D="1" dr="$A$230:$XFD$233" dn="Z_CFD58EC5_F475_4F0C_8822_861C497EA100_.wvu.Rows" sId="1"/>
    <undo index="2" exp="area" ref3D="1" dr="$A$97:$XFD$109" dn="Z_CFB0A04F_563D_4D2B_BCD3_ACFCDC70E584_.wvu.Rows" sId="1"/>
    <undo index="1" exp="area" ref3D="1" dr="$A$7:$XFD$95" dn="Z_CFB0A04F_563D_4D2B_BCD3_ACFCDC70E584_.wvu.Rows" sId="1"/>
    <undo index="0" exp="area" ref3D="1" dr="$A$88:$XFD$90" dn="Z_1BDFBE17_25BB_4BB9_B67F_4757B39B2D64_.wvu.Rows" sId="1"/>
    <rfmt sheetId="1" xfDxf="1" sqref="A88:XFD88" start="0" length="0">
      <dxf>
        <font>
          <sz val="11"/>
        </font>
        <fill>
          <patternFill patternType="solid">
            <bgColor rgb="FFFFFF00"/>
          </patternFill>
        </fill>
      </dxf>
    </rfmt>
    <rfmt sheetId="1" sqref="A88" start="0" length="0">
      <dxf>
        <font>
          <sz val="11"/>
          <name val="Times New Roman"/>
          <scheme val="none"/>
        </font>
        <fill>
          <patternFill patternType="none">
            <bgColor indexed="65"/>
          </patternFill>
        </fill>
        <alignment horizontal="right" vertical="top" readingOrder="0"/>
      </dxf>
    </rfmt>
    <rfmt sheetId="1" sqref="B88" start="0" length="0">
      <dxf>
        <font>
          <sz val="11"/>
          <name val="Times New Roman"/>
          <scheme val="none"/>
        </font>
        <fill>
          <patternFill patternType="none">
            <bgColor indexed="65"/>
          </patternFill>
        </fill>
        <alignment vertical="top" wrapText="1" readingOrder="0"/>
      </dxf>
    </rfmt>
    <rfmt sheetId="1" sqref="C8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D8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E88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F88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top" readingOrder="0"/>
      </dxf>
    </rfmt>
    <rfmt sheetId="1" sqref="G8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H8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I8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J88" start="0" length="0">
      <dxf>
        <font>
          <sz val="1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top" readingOrder="0"/>
      </dxf>
    </rfmt>
    <rfmt sheetId="1" sqref="K88" start="0" length="0">
      <dxf>
        <fill>
          <patternFill patternType="none">
            <bgColor indexed="65"/>
          </patternFill>
        </fill>
      </dxf>
    </rfmt>
    <rfmt sheetId="1" sqref="L88" start="0" length="0">
      <dxf>
        <fill>
          <patternFill patternType="none">
            <bgColor indexed="65"/>
          </patternFill>
        </fill>
      </dxf>
    </rfmt>
    <rfmt sheetId="1" sqref="M88" start="0" length="0">
      <dxf>
        <fill>
          <patternFill patternType="none">
            <bgColor indexed="65"/>
          </patternFill>
        </fill>
      </dxf>
    </rfmt>
    <rfmt sheetId="1" sqref="N88" start="0" length="0">
      <dxf>
        <fill>
          <patternFill patternType="none">
            <bgColor indexed="65"/>
          </patternFill>
        </fill>
      </dxf>
    </rfmt>
    <rfmt sheetId="1" sqref="O88" start="0" length="0">
      <dxf>
        <fill>
          <patternFill patternType="none">
            <bgColor indexed="65"/>
          </patternFill>
        </fill>
      </dxf>
    </rfmt>
    <rfmt sheetId="1" sqref="P88" start="0" length="0">
      <dxf>
        <fill>
          <patternFill patternType="none">
            <bgColor indexed="65"/>
          </patternFill>
        </fill>
      </dxf>
    </rfmt>
    <rfmt sheetId="1" sqref="Q88" start="0" length="0">
      <dxf>
        <fill>
          <patternFill patternType="none">
            <bgColor indexed="65"/>
          </patternFill>
        </fill>
      </dxf>
    </rfmt>
    <rfmt sheetId="1" sqref="R88" start="0" length="0">
      <dxf>
        <fill>
          <patternFill patternType="none">
            <bgColor indexed="65"/>
          </patternFill>
        </fill>
      </dxf>
    </rfmt>
    <rfmt sheetId="1" sqref="S88" start="0" length="0">
      <dxf>
        <fill>
          <patternFill patternType="none">
            <bgColor indexed="65"/>
          </patternFill>
        </fill>
      </dxf>
    </rfmt>
    <rfmt sheetId="1" sqref="T88" start="0" length="0">
      <dxf>
        <fill>
          <patternFill patternType="none">
            <bgColor indexed="65"/>
          </patternFill>
        </fill>
      </dxf>
    </rfmt>
    <rfmt sheetId="1" sqref="U88" start="0" length="0">
      <dxf>
        <fill>
          <patternFill patternType="none">
            <bgColor indexed="65"/>
          </patternFill>
        </fill>
      </dxf>
    </rfmt>
    <rfmt sheetId="1" sqref="V88" start="0" length="0">
      <dxf>
        <fill>
          <patternFill patternType="none">
            <bgColor indexed="65"/>
          </patternFill>
        </fill>
      </dxf>
    </rfmt>
    <rfmt sheetId="1" sqref="W88" start="0" length="0">
      <dxf>
        <fill>
          <patternFill patternType="none">
            <bgColor indexed="65"/>
          </patternFill>
        </fill>
      </dxf>
    </rfmt>
    <rfmt sheetId="1" sqref="X88" start="0" length="0">
      <dxf>
        <fill>
          <patternFill patternType="none">
            <bgColor indexed="65"/>
          </patternFill>
        </fill>
      </dxf>
    </rfmt>
    <rfmt sheetId="1" sqref="Y88" start="0" length="0">
      <dxf>
        <fill>
          <patternFill patternType="none">
            <bgColor indexed="65"/>
          </patternFill>
        </fill>
      </dxf>
    </rfmt>
    <rfmt sheetId="1" sqref="Z88" start="0" length="0">
      <dxf>
        <fill>
          <patternFill patternType="none">
            <bgColor indexed="65"/>
          </patternFill>
        </fill>
      </dxf>
    </rfmt>
    <rfmt sheetId="1" sqref="AA88" start="0" length="0">
      <dxf>
        <fill>
          <patternFill patternType="none">
            <bgColor indexed="65"/>
          </patternFill>
        </fill>
      </dxf>
    </rfmt>
    <rfmt sheetId="1" sqref="AB88" start="0" length="0">
      <dxf>
        <fill>
          <patternFill patternType="none">
            <bgColor indexed="65"/>
          </patternFill>
        </fill>
      </dxf>
    </rfmt>
    <rfmt sheetId="1" sqref="AC88" start="0" length="0">
      <dxf>
        <fill>
          <patternFill patternType="none">
            <bgColor indexed="65"/>
          </patternFill>
        </fill>
      </dxf>
    </rfmt>
    <rfmt sheetId="1" sqref="AD88" start="0" length="0">
      <dxf>
        <fill>
          <patternFill patternType="none">
            <bgColor indexed="65"/>
          </patternFill>
        </fill>
      </dxf>
    </rfmt>
    <rfmt sheetId="1" sqref="AE88" start="0" length="0">
      <dxf>
        <fill>
          <patternFill patternType="none">
            <bgColor indexed="65"/>
          </patternFill>
        </fill>
      </dxf>
    </rfmt>
    <rfmt sheetId="1" sqref="AF88" start="0" length="0">
      <dxf>
        <fill>
          <patternFill patternType="none">
            <bgColor indexed="65"/>
          </patternFill>
        </fill>
      </dxf>
    </rfmt>
    <rfmt sheetId="1" sqref="AG88" start="0" length="0">
      <dxf>
        <fill>
          <patternFill patternType="none">
            <bgColor indexed="65"/>
          </patternFill>
        </fill>
      </dxf>
    </rfmt>
    <rfmt sheetId="1" sqref="AH88" start="0" length="0">
      <dxf>
        <fill>
          <patternFill patternType="none">
            <bgColor indexed="65"/>
          </patternFill>
        </fill>
      </dxf>
    </rfmt>
    <rfmt sheetId="1" sqref="AI88" start="0" length="0">
      <dxf>
        <fill>
          <patternFill patternType="none">
            <bgColor indexed="65"/>
          </patternFill>
        </fill>
      </dxf>
    </rfmt>
    <rfmt sheetId="1" sqref="AJ88" start="0" length="0">
      <dxf>
        <fill>
          <patternFill patternType="none">
            <bgColor indexed="65"/>
          </patternFill>
        </fill>
      </dxf>
    </rfmt>
    <rfmt sheetId="1" sqref="AK88" start="0" length="0">
      <dxf>
        <fill>
          <patternFill patternType="none">
            <bgColor indexed="65"/>
          </patternFill>
        </fill>
      </dxf>
    </rfmt>
    <rfmt sheetId="1" sqref="AL88" start="0" length="0">
      <dxf>
        <fill>
          <patternFill patternType="none">
            <bgColor indexed="65"/>
          </patternFill>
        </fill>
      </dxf>
    </rfmt>
    <rfmt sheetId="1" sqref="AM88" start="0" length="0">
      <dxf>
        <fill>
          <patternFill patternType="none">
            <bgColor indexed="65"/>
          </patternFill>
        </fill>
      </dxf>
    </rfmt>
    <rfmt sheetId="1" sqref="AN88" start="0" length="0">
      <dxf>
        <fill>
          <patternFill patternType="none">
            <bgColor indexed="65"/>
          </patternFill>
        </fill>
      </dxf>
    </rfmt>
    <rfmt sheetId="1" sqref="AO88" start="0" length="0">
      <dxf>
        <fill>
          <patternFill patternType="none">
            <bgColor indexed="65"/>
          </patternFill>
        </fill>
      </dxf>
    </rfmt>
    <rfmt sheetId="1" sqref="AP88" start="0" length="0">
      <dxf>
        <fill>
          <patternFill patternType="none">
            <bgColor indexed="65"/>
          </patternFill>
        </fill>
      </dxf>
    </rfmt>
    <rfmt sheetId="1" sqref="AQ88" start="0" length="0">
      <dxf>
        <fill>
          <patternFill patternType="none">
            <bgColor indexed="65"/>
          </patternFill>
        </fill>
      </dxf>
    </rfmt>
    <rfmt sheetId="1" sqref="AR88" start="0" length="0">
      <dxf>
        <fill>
          <patternFill patternType="none">
            <bgColor indexed="65"/>
          </patternFill>
        </fill>
      </dxf>
    </rfmt>
    <rfmt sheetId="1" sqref="AS88" start="0" length="0">
      <dxf>
        <fill>
          <patternFill patternType="none">
            <bgColor indexed="65"/>
          </patternFill>
        </fill>
      </dxf>
    </rfmt>
    <rfmt sheetId="1" sqref="AT88" start="0" length="0">
      <dxf>
        <fill>
          <patternFill patternType="none">
            <bgColor indexed="65"/>
          </patternFill>
        </fill>
      </dxf>
    </rfmt>
    <rfmt sheetId="1" sqref="AU88" start="0" length="0">
      <dxf>
        <fill>
          <patternFill patternType="none">
            <bgColor indexed="65"/>
          </patternFill>
        </fill>
      </dxf>
    </rfmt>
    <rfmt sheetId="1" sqref="AV88" start="0" length="0">
      <dxf>
        <fill>
          <patternFill patternType="none">
            <bgColor indexed="65"/>
          </patternFill>
        </fill>
      </dxf>
    </rfmt>
    <rfmt sheetId="1" sqref="AW88" start="0" length="0">
      <dxf>
        <fill>
          <patternFill patternType="none">
            <bgColor indexed="65"/>
          </patternFill>
        </fill>
      </dxf>
    </rfmt>
    <rfmt sheetId="1" sqref="AX88" start="0" length="0">
      <dxf>
        <fill>
          <patternFill patternType="none">
            <bgColor indexed="65"/>
          </patternFill>
        </fill>
      </dxf>
    </rfmt>
    <rfmt sheetId="1" sqref="AY88" start="0" length="0">
      <dxf>
        <fill>
          <patternFill patternType="none">
            <bgColor indexed="65"/>
          </patternFill>
        </fill>
      </dxf>
    </rfmt>
    <rfmt sheetId="1" sqref="AZ88" start="0" length="0">
      <dxf>
        <fill>
          <patternFill patternType="none">
            <bgColor indexed="65"/>
          </patternFill>
        </fill>
      </dxf>
    </rfmt>
    <rfmt sheetId="1" sqref="BA88" start="0" length="0">
      <dxf>
        <fill>
          <patternFill patternType="none">
            <bgColor indexed="65"/>
          </patternFill>
        </fill>
      </dxf>
    </rfmt>
  </rrc>
  <rrc rId="5320" sId="1" ref="A88:XFD88" action="deleteRow">
    <undo index="2" exp="area" ref3D="1" dr="$A$234:$XFD$239" dn="Z_CFD58EC5_F475_4F0C_8822_861C497EA100_.wvu.Rows" sId="1"/>
    <undo index="1" exp="area" ref3D="1" dr="$A$229:$XFD$232" dn="Z_CFD58EC5_F475_4F0C_8822_861C497EA100_.wvu.Rows" sId="1"/>
    <undo index="2" exp="area" ref3D="1" dr="$A$96:$XFD$108" dn="Z_CFB0A04F_563D_4D2B_BCD3_ACFCDC70E584_.wvu.Rows" sId="1"/>
    <undo index="1" exp="area" ref3D="1" dr="$A$7:$XFD$94" dn="Z_CFB0A04F_563D_4D2B_BCD3_ACFCDC70E584_.wvu.Rows" sId="1"/>
    <undo index="0" exp="area" ref3D="1" dr="$A$88:$XFD$89" dn="Z_1BDFBE17_25BB_4BB9_B67F_4757B39B2D64_.wvu.Rows" sId="1"/>
    <rfmt sheetId="1" xfDxf="1" sqref="A88:XFD88" start="0" length="0">
      <dxf>
        <font>
          <sz val="11"/>
        </font>
        <fill>
          <patternFill patternType="solid">
            <bgColor rgb="FFFFFF00"/>
          </patternFill>
        </fill>
      </dxf>
    </rfmt>
    <rfmt sheetId="1" sqref="A88" start="0" length="0">
      <dxf>
        <font>
          <sz val="11"/>
          <name val="Times New Roman"/>
          <scheme val="none"/>
        </font>
        <fill>
          <patternFill patternType="none">
            <bgColor indexed="65"/>
          </patternFill>
        </fill>
        <alignment horizontal="right" vertical="top" readingOrder="0"/>
      </dxf>
    </rfmt>
    <rfmt sheetId="1" sqref="B88" start="0" length="0">
      <dxf>
        <font>
          <sz val="11"/>
          <name val="Times New Roman"/>
          <scheme val="none"/>
        </font>
        <fill>
          <patternFill patternType="none">
            <bgColor indexed="65"/>
          </patternFill>
        </fill>
        <alignment vertical="top" wrapText="1" readingOrder="0"/>
      </dxf>
    </rfmt>
    <rfmt sheetId="1" sqref="C8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D8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E88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F88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top" readingOrder="0"/>
      </dxf>
    </rfmt>
    <rfmt sheetId="1" sqref="G8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H8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I8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J88" start="0" length="0">
      <dxf>
        <font>
          <sz val="1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top" readingOrder="0"/>
      </dxf>
    </rfmt>
    <rfmt sheetId="1" sqref="K88" start="0" length="0">
      <dxf>
        <fill>
          <patternFill patternType="none">
            <bgColor indexed="65"/>
          </patternFill>
        </fill>
      </dxf>
    </rfmt>
    <rfmt sheetId="1" sqref="L88" start="0" length="0">
      <dxf>
        <fill>
          <patternFill patternType="none">
            <bgColor indexed="65"/>
          </patternFill>
        </fill>
      </dxf>
    </rfmt>
    <rfmt sheetId="1" sqref="M88" start="0" length="0">
      <dxf>
        <fill>
          <patternFill patternType="none">
            <bgColor indexed="65"/>
          </patternFill>
        </fill>
      </dxf>
    </rfmt>
    <rfmt sheetId="1" sqref="N88" start="0" length="0">
      <dxf>
        <fill>
          <patternFill patternType="none">
            <bgColor indexed="65"/>
          </patternFill>
        </fill>
      </dxf>
    </rfmt>
    <rfmt sheetId="1" sqref="O88" start="0" length="0">
      <dxf>
        <fill>
          <patternFill patternType="none">
            <bgColor indexed="65"/>
          </patternFill>
        </fill>
      </dxf>
    </rfmt>
    <rfmt sheetId="1" sqref="P88" start="0" length="0">
      <dxf>
        <fill>
          <patternFill patternType="none">
            <bgColor indexed="65"/>
          </patternFill>
        </fill>
      </dxf>
    </rfmt>
    <rfmt sheetId="1" sqref="Q88" start="0" length="0">
      <dxf>
        <fill>
          <patternFill patternType="none">
            <bgColor indexed="65"/>
          </patternFill>
        </fill>
      </dxf>
    </rfmt>
    <rfmt sheetId="1" sqref="R88" start="0" length="0">
      <dxf>
        <fill>
          <patternFill patternType="none">
            <bgColor indexed="65"/>
          </patternFill>
        </fill>
      </dxf>
    </rfmt>
    <rfmt sheetId="1" sqref="S88" start="0" length="0">
      <dxf>
        <fill>
          <patternFill patternType="none">
            <bgColor indexed="65"/>
          </patternFill>
        </fill>
      </dxf>
    </rfmt>
    <rfmt sheetId="1" sqref="T88" start="0" length="0">
      <dxf>
        <fill>
          <patternFill patternType="none">
            <bgColor indexed="65"/>
          </patternFill>
        </fill>
      </dxf>
    </rfmt>
    <rfmt sheetId="1" sqref="U88" start="0" length="0">
      <dxf>
        <fill>
          <patternFill patternType="none">
            <bgColor indexed="65"/>
          </patternFill>
        </fill>
      </dxf>
    </rfmt>
    <rfmt sheetId="1" sqref="V88" start="0" length="0">
      <dxf>
        <fill>
          <patternFill patternType="none">
            <bgColor indexed="65"/>
          </patternFill>
        </fill>
      </dxf>
    </rfmt>
    <rfmt sheetId="1" sqref="W88" start="0" length="0">
      <dxf>
        <fill>
          <patternFill patternType="none">
            <bgColor indexed="65"/>
          </patternFill>
        </fill>
      </dxf>
    </rfmt>
    <rfmt sheetId="1" sqref="X88" start="0" length="0">
      <dxf>
        <fill>
          <patternFill patternType="none">
            <bgColor indexed="65"/>
          </patternFill>
        </fill>
      </dxf>
    </rfmt>
    <rfmt sheetId="1" sqref="Y88" start="0" length="0">
      <dxf>
        <fill>
          <patternFill patternType="none">
            <bgColor indexed="65"/>
          </patternFill>
        </fill>
      </dxf>
    </rfmt>
    <rfmt sheetId="1" sqref="Z88" start="0" length="0">
      <dxf>
        <fill>
          <patternFill patternType="none">
            <bgColor indexed="65"/>
          </patternFill>
        </fill>
      </dxf>
    </rfmt>
    <rfmt sheetId="1" sqref="AA88" start="0" length="0">
      <dxf>
        <fill>
          <patternFill patternType="none">
            <bgColor indexed="65"/>
          </patternFill>
        </fill>
      </dxf>
    </rfmt>
    <rfmt sheetId="1" sqref="AB88" start="0" length="0">
      <dxf>
        <fill>
          <patternFill patternType="none">
            <bgColor indexed="65"/>
          </patternFill>
        </fill>
      </dxf>
    </rfmt>
    <rfmt sheetId="1" sqref="AC88" start="0" length="0">
      <dxf>
        <fill>
          <patternFill patternType="none">
            <bgColor indexed="65"/>
          </patternFill>
        </fill>
      </dxf>
    </rfmt>
    <rfmt sheetId="1" sqref="AD88" start="0" length="0">
      <dxf>
        <fill>
          <patternFill patternType="none">
            <bgColor indexed="65"/>
          </patternFill>
        </fill>
      </dxf>
    </rfmt>
    <rfmt sheetId="1" sqref="AE88" start="0" length="0">
      <dxf>
        <fill>
          <patternFill patternType="none">
            <bgColor indexed="65"/>
          </patternFill>
        </fill>
      </dxf>
    </rfmt>
    <rfmt sheetId="1" sqref="AF88" start="0" length="0">
      <dxf>
        <fill>
          <patternFill patternType="none">
            <bgColor indexed="65"/>
          </patternFill>
        </fill>
      </dxf>
    </rfmt>
    <rfmt sheetId="1" sqref="AG88" start="0" length="0">
      <dxf>
        <fill>
          <patternFill patternType="none">
            <bgColor indexed="65"/>
          </patternFill>
        </fill>
      </dxf>
    </rfmt>
    <rfmt sheetId="1" sqref="AH88" start="0" length="0">
      <dxf>
        <fill>
          <patternFill patternType="none">
            <bgColor indexed="65"/>
          </patternFill>
        </fill>
      </dxf>
    </rfmt>
    <rfmt sheetId="1" sqref="AI88" start="0" length="0">
      <dxf>
        <fill>
          <patternFill patternType="none">
            <bgColor indexed="65"/>
          </patternFill>
        </fill>
      </dxf>
    </rfmt>
    <rfmt sheetId="1" sqref="AJ88" start="0" length="0">
      <dxf>
        <fill>
          <patternFill patternType="none">
            <bgColor indexed="65"/>
          </patternFill>
        </fill>
      </dxf>
    </rfmt>
    <rfmt sheetId="1" sqref="AK88" start="0" length="0">
      <dxf>
        <fill>
          <patternFill patternType="none">
            <bgColor indexed="65"/>
          </patternFill>
        </fill>
      </dxf>
    </rfmt>
    <rfmt sheetId="1" sqref="AL88" start="0" length="0">
      <dxf>
        <fill>
          <patternFill patternType="none">
            <bgColor indexed="65"/>
          </patternFill>
        </fill>
      </dxf>
    </rfmt>
    <rfmt sheetId="1" sqref="AM88" start="0" length="0">
      <dxf>
        <fill>
          <patternFill patternType="none">
            <bgColor indexed="65"/>
          </patternFill>
        </fill>
      </dxf>
    </rfmt>
    <rfmt sheetId="1" sqref="AN88" start="0" length="0">
      <dxf>
        <fill>
          <patternFill patternType="none">
            <bgColor indexed="65"/>
          </patternFill>
        </fill>
      </dxf>
    </rfmt>
    <rfmt sheetId="1" sqref="AO88" start="0" length="0">
      <dxf>
        <fill>
          <patternFill patternType="none">
            <bgColor indexed="65"/>
          </patternFill>
        </fill>
      </dxf>
    </rfmt>
    <rfmt sheetId="1" sqref="AP88" start="0" length="0">
      <dxf>
        <fill>
          <patternFill patternType="none">
            <bgColor indexed="65"/>
          </patternFill>
        </fill>
      </dxf>
    </rfmt>
    <rfmt sheetId="1" sqref="AQ88" start="0" length="0">
      <dxf>
        <fill>
          <patternFill patternType="none">
            <bgColor indexed="65"/>
          </patternFill>
        </fill>
      </dxf>
    </rfmt>
    <rfmt sheetId="1" sqref="AR88" start="0" length="0">
      <dxf>
        <fill>
          <patternFill patternType="none">
            <bgColor indexed="65"/>
          </patternFill>
        </fill>
      </dxf>
    </rfmt>
    <rfmt sheetId="1" sqref="AS88" start="0" length="0">
      <dxf>
        <fill>
          <patternFill patternType="none">
            <bgColor indexed="65"/>
          </patternFill>
        </fill>
      </dxf>
    </rfmt>
    <rfmt sheetId="1" sqref="AT88" start="0" length="0">
      <dxf>
        <fill>
          <patternFill patternType="none">
            <bgColor indexed="65"/>
          </patternFill>
        </fill>
      </dxf>
    </rfmt>
    <rfmt sheetId="1" sqref="AU88" start="0" length="0">
      <dxf>
        <fill>
          <patternFill patternType="none">
            <bgColor indexed="65"/>
          </patternFill>
        </fill>
      </dxf>
    </rfmt>
    <rfmt sheetId="1" sqref="AV88" start="0" length="0">
      <dxf>
        <fill>
          <patternFill patternType="none">
            <bgColor indexed="65"/>
          </patternFill>
        </fill>
      </dxf>
    </rfmt>
    <rfmt sheetId="1" sqref="AW88" start="0" length="0">
      <dxf>
        <fill>
          <patternFill patternType="none">
            <bgColor indexed="65"/>
          </patternFill>
        </fill>
      </dxf>
    </rfmt>
    <rfmt sheetId="1" sqref="AX88" start="0" length="0">
      <dxf>
        <fill>
          <patternFill patternType="none">
            <bgColor indexed="65"/>
          </patternFill>
        </fill>
      </dxf>
    </rfmt>
    <rfmt sheetId="1" sqref="AY88" start="0" length="0">
      <dxf>
        <fill>
          <patternFill patternType="none">
            <bgColor indexed="65"/>
          </patternFill>
        </fill>
      </dxf>
    </rfmt>
    <rfmt sheetId="1" sqref="AZ88" start="0" length="0">
      <dxf>
        <fill>
          <patternFill patternType="none">
            <bgColor indexed="65"/>
          </patternFill>
        </fill>
      </dxf>
    </rfmt>
    <rfmt sheetId="1" sqref="BA88" start="0" length="0">
      <dxf>
        <fill>
          <patternFill patternType="none">
            <bgColor indexed="65"/>
          </patternFill>
        </fill>
      </dxf>
    </rfmt>
  </rrc>
  <rrc rId="5321" sId="1" ref="A88:XFD88" action="deleteRow">
    <undo index="2" exp="area" ref3D="1" dr="$A$233:$XFD$238" dn="Z_CFD58EC5_F475_4F0C_8822_861C497EA100_.wvu.Rows" sId="1"/>
    <undo index="1" exp="area" ref3D="1" dr="$A$228:$XFD$231" dn="Z_CFD58EC5_F475_4F0C_8822_861C497EA100_.wvu.Rows" sId="1"/>
    <undo index="2" exp="area" ref3D="1" dr="$A$95:$XFD$107" dn="Z_CFB0A04F_563D_4D2B_BCD3_ACFCDC70E584_.wvu.Rows" sId="1"/>
    <undo index="1" exp="area" ref3D="1" dr="$A$7:$XFD$93" dn="Z_CFB0A04F_563D_4D2B_BCD3_ACFCDC70E584_.wvu.Rows" sId="1"/>
    <undo index="0" exp="area" ref3D="1" dr="$A$88:$XFD$88" dn="Z_1BDFBE17_25BB_4BB9_B67F_4757B39B2D64_.wvu.Rows" sId="1"/>
    <rfmt sheetId="1" xfDxf="1" sqref="A88:XFD88" start="0" length="0">
      <dxf>
        <font>
          <sz val="11"/>
        </font>
        <fill>
          <patternFill patternType="solid">
            <bgColor rgb="FFFFFF00"/>
          </patternFill>
        </fill>
      </dxf>
    </rfmt>
    <rfmt sheetId="1" sqref="A88" start="0" length="0">
      <dxf>
        <font>
          <sz val="11"/>
          <name val="Times New Roman"/>
          <scheme val="none"/>
        </font>
        <fill>
          <patternFill patternType="none">
            <bgColor indexed="65"/>
          </patternFill>
        </fill>
        <alignment horizontal="right" vertical="top" readingOrder="0"/>
      </dxf>
    </rfmt>
    <rfmt sheetId="1" sqref="B88" start="0" length="0">
      <dxf>
        <font>
          <sz val="11"/>
          <name val="Times New Roman"/>
          <scheme val="none"/>
        </font>
        <fill>
          <patternFill patternType="none">
            <bgColor indexed="65"/>
          </patternFill>
        </fill>
        <alignment vertical="top" wrapText="1" readingOrder="0"/>
      </dxf>
    </rfmt>
    <rfmt sheetId="1" sqref="C8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D8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E88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F88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top" readingOrder="0"/>
      </dxf>
    </rfmt>
    <rfmt sheetId="1" sqref="G8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H8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I88" start="0" length="0">
      <dxf>
        <font>
          <sz val="11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</dxf>
    </rfmt>
    <rfmt sheetId="1" sqref="J88" start="0" length="0">
      <dxf>
        <font>
          <sz val="1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top" readingOrder="0"/>
      </dxf>
    </rfmt>
    <rfmt sheetId="1" sqref="K88" start="0" length="0">
      <dxf>
        <fill>
          <patternFill patternType="none">
            <bgColor indexed="65"/>
          </patternFill>
        </fill>
      </dxf>
    </rfmt>
    <rfmt sheetId="1" sqref="L88" start="0" length="0">
      <dxf>
        <fill>
          <patternFill patternType="none">
            <bgColor indexed="65"/>
          </patternFill>
        </fill>
      </dxf>
    </rfmt>
    <rfmt sheetId="1" sqref="M88" start="0" length="0">
      <dxf>
        <fill>
          <patternFill patternType="none">
            <bgColor indexed="65"/>
          </patternFill>
        </fill>
      </dxf>
    </rfmt>
    <rfmt sheetId="1" sqref="N88" start="0" length="0">
      <dxf>
        <fill>
          <patternFill patternType="none">
            <bgColor indexed="65"/>
          </patternFill>
        </fill>
      </dxf>
    </rfmt>
    <rfmt sheetId="1" sqref="O88" start="0" length="0">
      <dxf>
        <fill>
          <patternFill patternType="none">
            <bgColor indexed="65"/>
          </patternFill>
        </fill>
      </dxf>
    </rfmt>
    <rfmt sheetId="1" sqref="P88" start="0" length="0">
      <dxf>
        <fill>
          <patternFill patternType="none">
            <bgColor indexed="65"/>
          </patternFill>
        </fill>
      </dxf>
    </rfmt>
    <rfmt sheetId="1" sqref="Q88" start="0" length="0">
      <dxf>
        <fill>
          <patternFill patternType="none">
            <bgColor indexed="65"/>
          </patternFill>
        </fill>
      </dxf>
    </rfmt>
    <rfmt sheetId="1" sqref="R88" start="0" length="0">
      <dxf>
        <fill>
          <patternFill patternType="none">
            <bgColor indexed="65"/>
          </patternFill>
        </fill>
      </dxf>
    </rfmt>
    <rfmt sheetId="1" sqref="S88" start="0" length="0">
      <dxf>
        <fill>
          <patternFill patternType="none">
            <bgColor indexed="65"/>
          </patternFill>
        </fill>
      </dxf>
    </rfmt>
    <rfmt sheetId="1" sqref="T88" start="0" length="0">
      <dxf>
        <fill>
          <patternFill patternType="none">
            <bgColor indexed="65"/>
          </patternFill>
        </fill>
      </dxf>
    </rfmt>
    <rfmt sheetId="1" sqref="U88" start="0" length="0">
      <dxf>
        <fill>
          <patternFill patternType="none">
            <bgColor indexed="65"/>
          </patternFill>
        </fill>
      </dxf>
    </rfmt>
    <rfmt sheetId="1" sqref="V88" start="0" length="0">
      <dxf>
        <fill>
          <patternFill patternType="none">
            <bgColor indexed="65"/>
          </patternFill>
        </fill>
      </dxf>
    </rfmt>
    <rfmt sheetId="1" sqref="W88" start="0" length="0">
      <dxf>
        <fill>
          <patternFill patternType="none">
            <bgColor indexed="65"/>
          </patternFill>
        </fill>
      </dxf>
    </rfmt>
    <rfmt sheetId="1" sqref="X88" start="0" length="0">
      <dxf>
        <fill>
          <patternFill patternType="none">
            <bgColor indexed="65"/>
          </patternFill>
        </fill>
      </dxf>
    </rfmt>
    <rfmt sheetId="1" sqref="Y88" start="0" length="0">
      <dxf>
        <fill>
          <patternFill patternType="none">
            <bgColor indexed="65"/>
          </patternFill>
        </fill>
      </dxf>
    </rfmt>
    <rfmt sheetId="1" sqref="Z88" start="0" length="0">
      <dxf>
        <fill>
          <patternFill patternType="none">
            <bgColor indexed="65"/>
          </patternFill>
        </fill>
      </dxf>
    </rfmt>
    <rfmt sheetId="1" sqref="AA88" start="0" length="0">
      <dxf>
        <fill>
          <patternFill patternType="none">
            <bgColor indexed="65"/>
          </patternFill>
        </fill>
      </dxf>
    </rfmt>
    <rfmt sheetId="1" sqref="AB88" start="0" length="0">
      <dxf>
        <fill>
          <patternFill patternType="none">
            <bgColor indexed="65"/>
          </patternFill>
        </fill>
      </dxf>
    </rfmt>
    <rfmt sheetId="1" sqref="AC88" start="0" length="0">
      <dxf>
        <fill>
          <patternFill patternType="none">
            <bgColor indexed="65"/>
          </patternFill>
        </fill>
      </dxf>
    </rfmt>
    <rfmt sheetId="1" sqref="AD88" start="0" length="0">
      <dxf>
        <fill>
          <patternFill patternType="none">
            <bgColor indexed="65"/>
          </patternFill>
        </fill>
      </dxf>
    </rfmt>
    <rfmt sheetId="1" sqref="AE88" start="0" length="0">
      <dxf>
        <fill>
          <patternFill patternType="none">
            <bgColor indexed="65"/>
          </patternFill>
        </fill>
      </dxf>
    </rfmt>
    <rfmt sheetId="1" sqref="AF88" start="0" length="0">
      <dxf>
        <fill>
          <patternFill patternType="none">
            <bgColor indexed="65"/>
          </patternFill>
        </fill>
      </dxf>
    </rfmt>
    <rfmt sheetId="1" sqref="AG88" start="0" length="0">
      <dxf>
        <fill>
          <patternFill patternType="none">
            <bgColor indexed="65"/>
          </patternFill>
        </fill>
      </dxf>
    </rfmt>
    <rfmt sheetId="1" sqref="AH88" start="0" length="0">
      <dxf>
        <fill>
          <patternFill patternType="none">
            <bgColor indexed="65"/>
          </patternFill>
        </fill>
      </dxf>
    </rfmt>
    <rfmt sheetId="1" sqref="AI88" start="0" length="0">
      <dxf>
        <fill>
          <patternFill patternType="none">
            <bgColor indexed="65"/>
          </patternFill>
        </fill>
      </dxf>
    </rfmt>
    <rfmt sheetId="1" sqref="AJ88" start="0" length="0">
      <dxf>
        <fill>
          <patternFill patternType="none">
            <bgColor indexed="65"/>
          </patternFill>
        </fill>
      </dxf>
    </rfmt>
    <rfmt sheetId="1" sqref="AK88" start="0" length="0">
      <dxf>
        <fill>
          <patternFill patternType="none">
            <bgColor indexed="65"/>
          </patternFill>
        </fill>
      </dxf>
    </rfmt>
    <rfmt sheetId="1" sqref="AL88" start="0" length="0">
      <dxf>
        <fill>
          <patternFill patternType="none">
            <bgColor indexed="65"/>
          </patternFill>
        </fill>
      </dxf>
    </rfmt>
    <rfmt sheetId="1" sqref="AM88" start="0" length="0">
      <dxf>
        <fill>
          <patternFill patternType="none">
            <bgColor indexed="65"/>
          </patternFill>
        </fill>
      </dxf>
    </rfmt>
    <rfmt sheetId="1" sqref="AN88" start="0" length="0">
      <dxf>
        <fill>
          <patternFill patternType="none">
            <bgColor indexed="65"/>
          </patternFill>
        </fill>
      </dxf>
    </rfmt>
    <rfmt sheetId="1" sqref="AO88" start="0" length="0">
      <dxf>
        <fill>
          <patternFill patternType="none">
            <bgColor indexed="65"/>
          </patternFill>
        </fill>
      </dxf>
    </rfmt>
    <rfmt sheetId="1" sqref="AP88" start="0" length="0">
      <dxf>
        <fill>
          <patternFill patternType="none">
            <bgColor indexed="65"/>
          </patternFill>
        </fill>
      </dxf>
    </rfmt>
    <rfmt sheetId="1" sqref="AQ88" start="0" length="0">
      <dxf>
        <fill>
          <patternFill patternType="none">
            <bgColor indexed="65"/>
          </patternFill>
        </fill>
      </dxf>
    </rfmt>
    <rfmt sheetId="1" sqref="AR88" start="0" length="0">
      <dxf>
        <fill>
          <patternFill patternType="none">
            <bgColor indexed="65"/>
          </patternFill>
        </fill>
      </dxf>
    </rfmt>
    <rfmt sheetId="1" sqref="AS88" start="0" length="0">
      <dxf>
        <fill>
          <patternFill patternType="none">
            <bgColor indexed="65"/>
          </patternFill>
        </fill>
      </dxf>
    </rfmt>
    <rfmt sheetId="1" sqref="AT88" start="0" length="0">
      <dxf>
        <fill>
          <patternFill patternType="none">
            <bgColor indexed="65"/>
          </patternFill>
        </fill>
      </dxf>
    </rfmt>
    <rfmt sheetId="1" sqref="AU88" start="0" length="0">
      <dxf>
        <fill>
          <patternFill patternType="none">
            <bgColor indexed="65"/>
          </patternFill>
        </fill>
      </dxf>
    </rfmt>
    <rfmt sheetId="1" sqref="AV88" start="0" length="0">
      <dxf>
        <fill>
          <patternFill patternType="none">
            <bgColor indexed="65"/>
          </patternFill>
        </fill>
      </dxf>
    </rfmt>
    <rfmt sheetId="1" sqref="AW88" start="0" length="0">
      <dxf>
        <fill>
          <patternFill patternType="none">
            <bgColor indexed="65"/>
          </patternFill>
        </fill>
      </dxf>
    </rfmt>
    <rfmt sheetId="1" sqref="AX88" start="0" length="0">
      <dxf>
        <fill>
          <patternFill patternType="none">
            <bgColor indexed="65"/>
          </patternFill>
        </fill>
      </dxf>
    </rfmt>
    <rfmt sheetId="1" sqref="AY88" start="0" length="0">
      <dxf>
        <fill>
          <patternFill patternType="none">
            <bgColor indexed="65"/>
          </patternFill>
        </fill>
      </dxf>
    </rfmt>
    <rfmt sheetId="1" sqref="AZ88" start="0" length="0">
      <dxf>
        <fill>
          <patternFill patternType="none">
            <bgColor indexed="65"/>
          </patternFill>
        </fill>
      </dxf>
    </rfmt>
    <rfmt sheetId="1" sqref="BA88" start="0" length="0">
      <dxf>
        <fill>
          <patternFill patternType="none">
            <bgColor indexed="65"/>
          </patternFill>
        </fill>
      </dxf>
    </rfmt>
  </rrc>
  <rrc rId="5322" sId="1" ref="A88:XFD88" action="deleteRow">
    <undo index="2" exp="area" ref3D="1" dr="$A$232:$XFD$237" dn="Z_CFD58EC5_F475_4F0C_8822_861C497EA100_.wvu.Rows" sId="1"/>
    <undo index="1" exp="area" ref3D="1" dr="$A$227:$XFD$230" dn="Z_CFD58EC5_F475_4F0C_8822_861C497EA100_.wvu.Rows" sId="1"/>
    <undo index="2" exp="area" ref3D="1" dr="$A$94:$XFD$106" dn="Z_CFB0A04F_563D_4D2B_BCD3_ACFCDC70E584_.wvu.Rows" sId="1"/>
    <undo index="1" exp="area" ref3D="1" dr="$A$7:$XFD$92" dn="Z_CFB0A04F_563D_4D2B_BCD3_ACFCDC70E584_.wvu.Rows" sId="1"/>
    <rfmt sheetId="1" xfDxf="1" sqref="A88:XFD88" start="0" length="0">
      <dxf>
        <font>
          <sz val="14"/>
        </font>
        <fill>
          <patternFill patternType="solid">
            <bgColor rgb="FFFFFF00"/>
          </patternFill>
        </fill>
      </dxf>
    </rfmt>
    <rfmt sheetId="1" sqref="A88" start="0" length="0">
      <dxf>
        <font>
          <sz val="14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8" start="0" length="0">
      <dxf>
        <font>
          <b/>
          <sz val="14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8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8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8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8" start="0" length="0">
      <dxf>
        <font>
          <b/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8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8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8" start="0" length="0">
      <dxf>
        <font>
          <b/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8" start="0" length="0">
      <dxf>
        <fill>
          <patternFill patternType="none">
            <bgColor indexed="65"/>
          </patternFill>
        </fill>
      </dxf>
    </rfmt>
    <rfmt sheetId="1" sqref="L88" start="0" length="0">
      <dxf>
        <fill>
          <patternFill patternType="none">
            <bgColor indexed="65"/>
          </patternFill>
        </fill>
      </dxf>
    </rfmt>
    <rfmt sheetId="1" sqref="M88" start="0" length="0">
      <dxf>
        <fill>
          <patternFill patternType="none">
            <bgColor indexed="65"/>
          </patternFill>
        </fill>
      </dxf>
    </rfmt>
    <rfmt sheetId="1" sqref="N88" start="0" length="0">
      <dxf>
        <fill>
          <patternFill patternType="none">
            <bgColor indexed="65"/>
          </patternFill>
        </fill>
      </dxf>
    </rfmt>
    <rfmt sheetId="1" sqref="O88" start="0" length="0">
      <dxf>
        <fill>
          <patternFill patternType="none">
            <bgColor indexed="65"/>
          </patternFill>
        </fill>
      </dxf>
    </rfmt>
    <rfmt sheetId="1" sqref="P88" start="0" length="0">
      <dxf>
        <fill>
          <patternFill patternType="none">
            <bgColor indexed="65"/>
          </patternFill>
        </fill>
      </dxf>
    </rfmt>
    <rfmt sheetId="1" sqref="Q88" start="0" length="0">
      <dxf>
        <fill>
          <patternFill patternType="none">
            <bgColor indexed="65"/>
          </patternFill>
        </fill>
      </dxf>
    </rfmt>
    <rfmt sheetId="1" sqref="R88" start="0" length="0">
      <dxf>
        <fill>
          <patternFill patternType="none">
            <bgColor indexed="65"/>
          </patternFill>
        </fill>
      </dxf>
    </rfmt>
    <rfmt sheetId="1" sqref="S88" start="0" length="0">
      <dxf>
        <fill>
          <patternFill patternType="none">
            <bgColor indexed="65"/>
          </patternFill>
        </fill>
      </dxf>
    </rfmt>
    <rfmt sheetId="1" sqref="T88" start="0" length="0">
      <dxf>
        <fill>
          <patternFill patternType="none">
            <bgColor indexed="65"/>
          </patternFill>
        </fill>
      </dxf>
    </rfmt>
    <rfmt sheetId="1" sqref="U88" start="0" length="0">
      <dxf>
        <fill>
          <patternFill patternType="none">
            <bgColor indexed="65"/>
          </patternFill>
        </fill>
      </dxf>
    </rfmt>
    <rfmt sheetId="1" sqref="V88" start="0" length="0">
      <dxf>
        <fill>
          <patternFill patternType="none">
            <bgColor indexed="65"/>
          </patternFill>
        </fill>
      </dxf>
    </rfmt>
    <rfmt sheetId="1" sqref="W88" start="0" length="0">
      <dxf>
        <fill>
          <patternFill patternType="none">
            <bgColor indexed="65"/>
          </patternFill>
        </fill>
      </dxf>
    </rfmt>
    <rfmt sheetId="1" sqref="X88" start="0" length="0">
      <dxf>
        <fill>
          <patternFill patternType="none">
            <bgColor indexed="65"/>
          </patternFill>
        </fill>
      </dxf>
    </rfmt>
    <rfmt sheetId="1" sqref="Y88" start="0" length="0">
      <dxf>
        <fill>
          <patternFill patternType="none">
            <bgColor indexed="65"/>
          </patternFill>
        </fill>
      </dxf>
    </rfmt>
    <rfmt sheetId="1" sqref="Z88" start="0" length="0">
      <dxf>
        <fill>
          <patternFill patternType="none">
            <bgColor indexed="65"/>
          </patternFill>
        </fill>
      </dxf>
    </rfmt>
    <rfmt sheetId="1" sqref="AA88" start="0" length="0">
      <dxf>
        <fill>
          <patternFill patternType="none">
            <bgColor indexed="65"/>
          </patternFill>
        </fill>
      </dxf>
    </rfmt>
    <rfmt sheetId="1" sqref="AB88" start="0" length="0">
      <dxf>
        <fill>
          <patternFill patternType="none">
            <bgColor indexed="65"/>
          </patternFill>
        </fill>
      </dxf>
    </rfmt>
    <rfmt sheetId="1" sqref="AC88" start="0" length="0">
      <dxf>
        <fill>
          <patternFill patternType="none">
            <bgColor indexed="65"/>
          </patternFill>
        </fill>
      </dxf>
    </rfmt>
    <rfmt sheetId="1" sqref="AD88" start="0" length="0">
      <dxf>
        <fill>
          <patternFill patternType="none">
            <bgColor indexed="65"/>
          </patternFill>
        </fill>
      </dxf>
    </rfmt>
    <rfmt sheetId="1" sqref="AE88" start="0" length="0">
      <dxf>
        <fill>
          <patternFill patternType="none">
            <bgColor indexed="65"/>
          </patternFill>
        </fill>
      </dxf>
    </rfmt>
    <rfmt sheetId="1" sqref="AF88" start="0" length="0">
      <dxf>
        <fill>
          <patternFill patternType="none">
            <bgColor indexed="65"/>
          </patternFill>
        </fill>
      </dxf>
    </rfmt>
    <rfmt sheetId="1" sqref="AG88" start="0" length="0">
      <dxf>
        <fill>
          <patternFill patternType="none">
            <bgColor indexed="65"/>
          </patternFill>
        </fill>
      </dxf>
    </rfmt>
    <rfmt sheetId="1" sqref="AH88" start="0" length="0">
      <dxf>
        <fill>
          <patternFill patternType="none">
            <bgColor indexed="65"/>
          </patternFill>
        </fill>
      </dxf>
    </rfmt>
    <rfmt sheetId="1" sqref="AI88" start="0" length="0">
      <dxf>
        <fill>
          <patternFill patternType="none">
            <bgColor indexed="65"/>
          </patternFill>
        </fill>
      </dxf>
    </rfmt>
    <rfmt sheetId="1" sqref="AJ88" start="0" length="0">
      <dxf>
        <fill>
          <patternFill patternType="none">
            <bgColor indexed="65"/>
          </patternFill>
        </fill>
      </dxf>
    </rfmt>
    <rfmt sheetId="1" sqref="AK88" start="0" length="0">
      <dxf>
        <fill>
          <patternFill patternType="none">
            <bgColor indexed="65"/>
          </patternFill>
        </fill>
      </dxf>
    </rfmt>
    <rfmt sheetId="1" sqref="AL88" start="0" length="0">
      <dxf>
        <fill>
          <patternFill patternType="none">
            <bgColor indexed="65"/>
          </patternFill>
        </fill>
      </dxf>
    </rfmt>
    <rfmt sheetId="1" sqref="AM88" start="0" length="0">
      <dxf>
        <fill>
          <patternFill patternType="none">
            <bgColor indexed="65"/>
          </patternFill>
        </fill>
      </dxf>
    </rfmt>
    <rfmt sheetId="1" sqref="AN88" start="0" length="0">
      <dxf>
        <fill>
          <patternFill patternType="none">
            <bgColor indexed="65"/>
          </patternFill>
        </fill>
      </dxf>
    </rfmt>
    <rfmt sheetId="1" sqref="AO88" start="0" length="0">
      <dxf>
        <fill>
          <patternFill patternType="none">
            <bgColor indexed="65"/>
          </patternFill>
        </fill>
      </dxf>
    </rfmt>
    <rfmt sheetId="1" sqref="AP88" start="0" length="0">
      <dxf>
        <fill>
          <patternFill patternType="none">
            <bgColor indexed="65"/>
          </patternFill>
        </fill>
      </dxf>
    </rfmt>
    <rfmt sheetId="1" sqref="AQ88" start="0" length="0">
      <dxf>
        <fill>
          <patternFill patternType="none">
            <bgColor indexed="65"/>
          </patternFill>
        </fill>
      </dxf>
    </rfmt>
    <rfmt sheetId="1" sqref="AR88" start="0" length="0">
      <dxf>
        <fill>
          <patternFill patternType="none">
            <bgColor indexed="65"/>
          </patternFill>
        </fill>
      </dxf>
    </rfmt>
    <rfmt sheetId="1" sqref="AS88" start="0" length="0">
      <dxf>
        <fill>
          <patternFill patternType="none">
            <bgColor indexed="65"/>
          </patternFill>
        </fill>
      </dxf>
    </rfmt>
    <rfmt sheetId="1" sqref="AT88" start="0" length="0">
      <dxf>
        <fill>
          <patternFill patternType="none">
            <bgColor indexed="65"/>
          </patternFill>
        </fill>
      </dxf>
    </rfmt>
    <rfmt sheetId="1" sqref="AU88" start="0" length="0">
      <dxf>
        <fill>
          <patternFill patternType="none">
            <bgColor indexed="65"/>
          </patternFill>
        </fill>
      </dxf>
    </rfmt>
    <rfmt sheetId="1" sqref="AV88" start="0" length="0">
      <dxf>
        <fill>
          <patternFill patternType="none">
            <bgColor indexed="65"/>
          </patternFill>
        </fill>
      </dxf>
    </rfmt>
    <rfmt sheetId="1" sqref="AW88" start="0" length="0">
      <dxf>
        <fill>
          <patternFill patternType="none">
            <bgColor indexed="65"/>
          </patternFill>
        </fill>
      </dxf>
    </rfmt>
    <rfmt sheetId="1" sqref="AX88" start="0" length="0">
      <dxf>
        <fill>
          <patternFill patternType="none">
            <bgColor indexed="65"/>
          </patternFill>
        </fill>
      </dxf>
    </rfmt>
    <rfmt sheetId="1" sqref="AY88" start="0" length="0">
      <dxf>
        <fill>
          <patternFill patternType="none">
            <bgColor indexed="65"/>
          </patternFill>
        </fill>
      </dxf>
    </rfmt>
    <rfmt sheetId="1" sqref="AZ88" start="0" length="0">
      <dxf>
        <fill>
          <patternFill patternType="none">
            <bgColor indexed="65"/>
          </patternFill>
        </fill>
      </dxf>
    </rfmt>
    <rfmt sheetId="1" sqref="BA88" start="0" length="0">
      <dxf>
        <fill>
          <patternFill patternType="none">
            <bgColor indexed="65"/>
          </patternFill>
        </fill>
      </dxf>
    </rfmt>
  </rrc>
  <rfmt sheetId="1" sqref="K88:CQ316">
    <dxf>
      <fill>
        <patternFill patternType="none">
          <bgColor auto="1"/>
        </patternFill>
      </fill>
    </dxf>
  </rfmt>
  <rfmt sheetId="1" sqref="A299:BL451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общее!$A$1:$J$298</formula>
    <oldFormula>общее!$A$1:$J$298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общее!$226:$229,общее!$231:$236</formula>
    <oldFormula>общее!$226:$229,общее!$231:$236</oldFormula>
  </rdn>
  <rdn rId="0" localSheetId="1" customView="1" name="Z_CFD58EC5_F475_4F0C_8822_861C497EA100_.wvu.FilterData" hidden="1" oldHidden="1">
    <formula>общее!$A$6:$J$298</formula>
    <oldFormula>общее!$A$6:$J$298</oldFormula>
  </rdn>
  <rcv guid="{CFD58EC5-F475-4F0C-8822-861C497EA100}" action="add"/>
</revisions>
</file>

<file path=xl/revisions/revisionLog1562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57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571.xml><?xml version="1.0" encoding="utf-8"?>
<revisions xmlns="http://schemas.openxmlformats.org/spreadsheetml/2006/main" xmlns:r="http://schemas.openxmlformats.org/officeDocument/2006/relationships">
  <rfmt sheetId="1" sqref="A86:XFD8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общее!$A$2:$J$284</formula>
    <oldFormula>общее!$A$2:$J$284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общее!$A$6:$J$297</formula>
    <oldFormula>общее!$A$6:$J$297</oldFormula>
  </rdn>
  <rcv guid="{95A7493F-2B11-406A-BB91-458FD9DC3BAE}" action="add"/>
</revisions>
</file>

<file path=xl/revisions/revisionLog15711.xml><?xml version="1.0" encoding="utf-8"?>
<revisions xmlns="http://schemas.openxmlformats.org/spreadsheetml/2006/main" xmlns:r="http://schemas.openxmlformats.org/officeDocument/2006/relationships">
  <rfmt sheetId="1" sqref="C77:F77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58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58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5811.xml><?xml version="1.0" encoding="utf-8"?>
<revisions xmlns="http://schemas.openxmlformats.org/spreadsheetml/2006/main" xmlns:r="http://schemas.openxmlformats.org/officeDocument/2006/relationships">
  <rfmt sheetId="1" sqref="A77:XFD77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58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581111.xml><?xml version="1.0" encoding="utf-8"?>
<revisions xmlns="http://schemas.openxmlformats.org/spreadsheetml/2006/main" xmlns:r="http://schemas.openxmlformats.org/officeDocument/2006/relationships">
  <rcc rId="2805" sId="1">
    <oc r="D78">
      <f>D81+D85+D79</f>
    </oc>
    <nc r="D78">
      <f>D81+D85+D79+D83</f>
    </nc>
  </rcc>
  <rcc rId="2806" sId="1" numFmtId="4">
    <oc r="D84">
      <v>1058.654</v>
    </oc>
    <nc r="D84">
      <v>1058.655</v>
    </nc>
  </rcc>
  <rcv guid="{95A7493F-2B11-406A-BB91-458FD9DC3BAE}" action="delete"/>
  <rdn rId="0" localSheetId="1" customView="1" name="Z_95A7493F_2B11_406A_BB91_458FD9DC3BAE_.wvu.PrintArea" hidden="1" oldHidden="1">
    <formula>общее!$A$2:$J$284</formula>
    <oldFormula>общее!$A$2:$J$284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общее!$A$6:$J$297</formula>
    <oldFormula>общее!$A$6:$J$297</oldFormula>
  </rdn>
  <rcv guid="{95A7493F-2B11-406A-BB91-458FD9DC3BAE}" action="add"/>
</revisions>
</file>

<file path=xl/revisions/revisionLog159.xml><?xml version="1.0" encoding="utf-8"?>
<revisions xmlns="http://schemas.openxmlformats.org/spreadsheetml/2006/main" xmlns:r="http://schemas.openxmlformats.org/officeDocument/2006/relationships">
  <rfmt sheetId="1" sqref="A115:B127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общее!$A$1:$J$258</formula>
    <oldFormula>общее!$A$1:$J$258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общее!$198:$201</formula>
    <oldFormula>общее!$198:$201</oldFormula>
  </rdn>
  <rdn rId="0" localSheetId="1" customView="1" name="Z_CFD58EC5_F475_4F0C_8822_861C497EA100_.wvu.FilterData" hidden="1" oldHidden="1">
    <formula>общее!$A$6:$J$258</formula>
    <oldFormula>общее!$A$6:$J$258</oldFormula>
  </rdn>
  <rcv guid="{CFD58EC5-F475-4F0C-8822-861C497EA100}" action="add"/>
</revisions>
</file>

<file path=xl/revisions/revisionLog1591.xml><?xml version="1.0" encoding="utf-8"?>
<revisions xmlns="http://schemas.openxmlformats.org/spreadsheetml/2006/main" xmlns:r="http://schemas.openxmlformats.org/officeDocument/2006/relationships">
  <rfmt sheetId="1" sqref="B78" start="0" length="0">
    <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" xfDxf="1" sqref="B78" start="0" length="0">
    <dxf>
      <font>
        <sz val="12"/>
        <color rgb="FF333333"/>
        <name val="Times New Roman"/>
        <scheme val="none"/>
      </font>
    </dxf>
  </rfmt>
  <rcc rId="2975" sId="1" odxf="1" dxf="1">
    <nc r="B78" t="inlineStr">
      <is>
        <t>Цільові фонди</t>
      </is>
    </nc>
    <ndxf>
      <font>
        <sz val="14"/>
        <color rgb="FF333333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59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общее!$A$2:$J$287</formula>
    <oldFormula>общее!$A$2:$J$287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общее!$A$6:$J$300</formula>
    <oldFormula>общее!$A$6:$J$300</oldFormula>
  </rdn>
  <rcv guid="{221AFC77-C97B-4D44-8163-7AA758A08BF9}" action="add"/>
</revisions>
</file>

<file path=xl/revisions/revisionLog159111.xml><?xml version="1.0" encoding="utf-8"?>
<revisions xmlns="http://schemas.openxmlformats.org/spreadsheetml/2006/main" xmlns:r="http://schemas.openxmlformats.org/officeDocument/2006/relationships">
  <rcc rId="2898" sId="1">
    <nc r="H74">
      <f>H77</f>
    </nc>
  </rcc>
  <rcc rId="2899" sId="1" odxf="1" dxf="1">
    <nc r="J74">
      <f>H74/G74*100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rc rId="2900" sId="1" ref="A78:XFD78" action="insertRow">
    <undo index="2" exp="area" ref3D="1" dr="$A$233:$XFD$238" dn="Z_CFD58EC5_F475_4F0C_8822_861C497EA100_.wvu.Rows" sId="1"/>
    <undo index="1" exp="area" ref3D="1" dr="$A$228:$XFD$231" dn="Z_CFD58EC5_F475_4F0C_8822_861C497EA100_.wvu.Rows" sId="1"/>
    <undo index="2" exp="area" ref3D="1" dr="$A$97:$XFD$109" dn="Z_CFB0A04F_563D_4D2B_BCD3_ACFCDC70E584_.wvu.Rows" sId="1"/>
    <undo index="1" exp="area" ref3D="1" dr="$A$7:$XFD$95" dn="Z_CFB0A04F_563D_4D2B_BCD3_ACFCDC70E584_.wvu.Rows" sId="1"/>
  </rrc>
  <rcc rId="2901" sId="1">
    <nc r="A78">
      <v>50000000</v>
    </nc>
  </rcc>
  <rrc rId="2902" sId="1" ref="A79:XFD79" action="insertRow">
    <undo index="2" exp="area" ref3D="1" dr="$A$234:$XFD$239" dn="Z_CFD58EC5_F475_4F0C_8822_861C497EA100_.wvu.Rows" sId="1"/>
    <undo index="1" exp="area" ref3D="1" dr="$A$229:$XFD$232" dn="Z_CFD58EC5_F475_4F0C_8822_861C497EA100_.wvu.Rows" sId="1"/>
    <undo index="2" exp="area" ref3D="1" dr="$A$98:$XFD$110" dn="Z_CFB0A04F_563D_4D2B_BCD3_ACFCDC70E584_.wvu.Rows" sId="1"/>
    <undo index="1" exp="area" ref3D="1" dr="$A$7:$XFD$96" dn="Z_CFB0A04F_563D_4D2B_BCD3_ACFCDC70E584_.wvu.Rows" sId="1"/>
  </rrc>
  <rcc rId="2903" sId="1">
    <nc r="A79">
      <v>50110000</v>
    </nc>
  </rcc>
  <rcc rId="2904" sId="1" numFmtId="4">
    <nc r="H79">
      <v>31.92</v>
    </nc>
  </rcc>
  <rcc rId="2905" sId="1">
    <nc r="I79">
      <f>SUM(H79-G79)</f>
    </nc>
  </rcc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592.xml><?xml version="1.0" encoding="utf-8"?>
<revisions xmlns="http://schemas.openxmlformats.org/spreadsheetml/2006/main" xmlns:r="http://schemas.openxmlformats.org/officeDocument/2006/relationships">
  <rrc rId="5844" sId="1" ref="A119:XFD119" action="deleteRow">
    <undo index="21" exp="ref" v="1" dr="I119" r="I92" sId="1"/>
    <undo index="21" exp="ref" v="1" dr="H119" r="H92" sId="1"/>
    <undo index="21" exp="ref" v="1" dr="G119" r="G92" sId="1"/>
    <undo index="21" exp="ref" v="1" dr="E119" r="E92" sId="1"/>
    <undo index="21" exp="ref" v="1" dr="D119" r="D92" sId="1"/>
    <undo index="21" exp="ref" v="1" dr="C119" r="C92" sId="1"/>
    <undo index="0" exp="area" ref3D="1" dr="$A$214:$XFD$217" dn="Z_CFD58EC5_F475_4F0C_8822_861C497EA100_.wvu.Rows" sId="1"/>
    <rfmt sheetId="1" xfDxf="1" sqref="A119:XFD119" start="0" length="0">
      <dxf>
        <font>
          <i/>
          <sz val="11"/>
        </font>
        <fill>
          <patternFill patternType="solid">
            <bgColor rgb="FFFFFF00"/>
          </patternFill>
        </fill>
      </dxf>
    </rfmt>
    <rcc rId="0" sId="1" dxf="1">
      <nc r="A119" t="inlineStr">
        <is>
          <t>1170</t>
        </is>
      </nc>
      <ndxf>
        <font>
          <i val="0"/>
          <sz val="14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19" t="inlineStr">
        <is>
          <t>Виконання заходів в рамках реалізації програми "Спроможна школа для кращих результатів"</t>
        </is>
      </nc>
      <ndxf>
        <font>
          <i val="0"/>
          <sz val="14"/>
          <name val="Times New Roman"/>
          <scheme val="none"/>
        </font>
        <fill>
          <patternFill patternType="none">
            <bgColor indexed="65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9" start="0" length="0">
      <dxf>
        <font>
          <i val="0"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9" start="0" length="0">
      <dxf>
        <font>
          <i val="0"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9" start="0" length="0">
      <dxf>
        <font>
          <i val="0"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9" start="0" length="0">
      <dxf>
        <font>
          <i val="0"/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9" start="0" length="0">
      <dxf>
        <font>
          <i val="0"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9" start="0" length="0">
      <dxf>
        <font>
          <i val="0"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9" start="0" length="0">
      <dxf>
        <font>
          <i val="0"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9" start="0" length="0">
      <dxf>
        <font>
          <i val="0"/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9" start="0" length="0">
      <dxf>
        <fill>
          <patternFill patternType="none">
            <bgColor indexed="65"/>
          </patternFill>
        </fill>
      </dxf>
    </rfmt>
    <rfmt sheetId="1" sqref="L119" start="0" length="0">
      <dxf>
        <fill>
          <patternFill patternType="none">
            <bgColor indexed="65"/>
          </patternFill>
        </fill>
      </dxf>
    </rfmt>
    <rfmt sheetId="1" sqref="M119" start="0" length="0">
      <dxf>
        <fill>
          <patternFill patternType="none">
            <bgColor indexed="65"/>
          </patternFill>
        </fill>
      </dxf>
    </rfmt>
    <rfmt sheetId="1" sqref="N119" start="0" length="0">
      <dxf>
        <fill>
          <patternFill patternType="none">
            <bgColor indexed="65"/>
          </patternFill>
        </fill>
      </dxf>
    </rfmt>
    <rfmt sheetId="1" sqref="O119" start="0" length="0">
      <dxf>
        <fill>
          <patternFill patternType="none">
            <bgColor indexed="65"/>
          </patternFill>
        </fill>
      </dxf>
    </rfmt>
    <rfmt sheetId="1" sqref="P119" start="0" length="0">
      <dxf>
        <fill>
          <patternFill patternType="none">
            <bgColor indexed="65"/>
          </patternFill>
        </fill>
      </dxf>
    </rfmt>
    <rfmt sheetId="1" sqref="Q119" start="0" length="0">
      <dxf>
        <fill>
          <patternFill patternType="none">
            <bgColor indexed="65"/>
          </patternFill>
        </fill>
      </dxf>
    </rfmt>
    <rfmt sheetId="1" sqref="R119" start="0" length="0">
      <dxf>
        <fill>
          <patternFill patternType="none">
            <bgColor indexed="65"/>
          </patternFill>
        </fill>
      </dxf>
    </rfmt>
    <rfmt sheetId="1" sqref="S119" start="0" length="0">
      <dxf>
        <fill>
          <patternFill patternType="none">
            <bgColor indexed="65"/>
          </patternFill>
        </fill>
      </dxf>
    </rfmt>
    <rfmt sheetId="1" sqref="T119" start="0" length="0">
      <dxf>
        <fill>
          <patternFill patternType="none">
            <bgColor indexed="65"/>
          </patternFill>
        </fill>
      </dxf>
    </rfmt>
    <rfmt sheetId="1" sqref="U119" start="0" length="0">
      <dxf>
        <fill>
          <patternFill patternType="none">
            <bgColor indexed="65"/>
          </patternFill>
        </fill>
      </dxf>
    </rfmt>
    <rfmt sheetId="1" sqref="V119" start="0" length="0">
      <dxf>
        <fill>
          <patternFill patternType="none">
            <bgColor indexed="65"/>
          </patternFill>
        </fill>
      </dxf>
    </rfmt>
    <rfmt sheetId="1" sqref="W119" start="0" length="0">
      <dxf>
        <fill>
          <patternFill patternType="none">
            <bgColor indexed="65"/>
          </patternFill>
        </fill>
      </dxf>
    </rfmt>
    <rfmt sheetId="1" sqref="X119" start="0" length="0">
      <dxf>
        <fill>
          <patternFill patternType="none">
            <bgColor indexed="65"/>
          </patternFill>
        </fill>
      </dxf>
    </rfmt>
    <rfmt sheetId="1" sqref="Y119" start="0" length="0">
      <dxf>
        <fill>
          <patternFill patternType="none">
            <bgColor indexed="65"/>
          </patternFill>
        </fill>
      </dxf>
    </rfmt>
    <rfmt sheetId="1" sqref="Z119" start="0" length="0">
      <dxf>
        <fill>
          <patternFill patternType="none">
            <bgColor indexed="65"/>
          </patternFill>
        </fill>
      </dxf>
    </rfmt>
    <rfmt sheetId="1" sqref="AA119" start="0" length="0">
      <dxf>
        <fill>
          <patternFill patternType="none">
            <bgColor indexed="65"/>
          </patternFill>
        </fill>
      </dxf>
    </rfmt>
    <rfmt sheetId="1" sqref="AB119" start="0" length="0">
      <dxf>
        <fill>
          <patternFill patternType="none">
            <bgColor indexed="65"/>
          </patternFill>
        </fill>
      </dxf>
    </rfmt>
    <rfmt sheetId="1" sqref="AC119" start="0" length="0">
      <dxf>
        <fill>
          <patternFill patternType="none">
            <bgColor indexed="65"/>
          </patternFill>
        </fill>
      </dxf>
    </rfmt>
    <rfmt sheetId="1" sqref="AD119" start="0" length="0">
      <dxf>
        <fill>
          <patternFill patternType="none">
            <bgColor indexed="65"/>
          </patternFill>
        </fill>
      </dxf>
    </rfmt>
    <rfmt sheetId="1" sqref="AE119" start="0" length="0">
      <dxf>
        <fill>
          <patternFill patternType="none">
            <bgColor indexed="65"/>
          </patternFill>
        </fill>
      </dxf>
    </rfmt>
    <rfmt sheetId="1" sqref="AF119" start="0" length="0">
      <dxf>
        <fill>
          <patternFill patternType="none">
            <bgColor indexed="65"/>
          </patternFill>
        </fill>
      </dxf>
    </rfmt>
    <rfmt sheetId="1" sqref="AG119" start="0" length="0">
      <dxf>
        <fill>
          <patternFill patternType="none">
            <bgColor indexed="65"/>
          </patternFill>
        </fill>
      </dxf>
    </rfmt>
    <rfmt sheetId="1" sqref="AH119" start="0" length="0">
      <dxf>
        <fill>
          <patternFill patternType="none">
            <bgColor indexed="65"/>
          </patternFill>
        </fill>
      </dxf>
    </rfmt>
    <rfmt sheetId="1" sqref="AI119" start="0" length="0">
      <dxf>
        <fill>
          <patternFill patternType="none">
            <bgColor indexed="65"/>
          </patternFill>
        </fill>
      </dxf>
    </rfmt>
    <rfmt sheetId="1" sqref="AJ119" start="0" length="0">
      <dxf>
        <fill>
          <patternFill patternType="none">
            <bgColor indexed="65"/>
          </patternFill>
        </fill>
      </dxf>
    </rfmt>
    <rfmt sheetId="1" sqref="AK119" start="0" length="0">
      <dxf>
        <fill>
          <patternFill patternType="none">
            <bgColor indexed="65"/>
          </patternFill>
        </fill>
      </dxf>
    </rfmt>
    <rfmt sheetId="1" sqref="AL119" start="0" length="0">
      <dxf>
        <fill>
          <patternFill patternType="none">
            <bgColor indexed="65"/>
          </patternFill>
        </fill>
      </dxf>
    </rfmt>
    <rfmt sheetId="1" sqref="AM119" start="0" length="0">
      <dxf>
        <fill>
          <patternFill patternType="none">
            <bgColor indexed="65"/>
          </patternFill>
        </fill>
      </dxf>
    </rfmt>
    <rfmt sheetId="1" sqref="AN119" start="0" length="0">
      <dxf>
        <fill>
          <patternFill patternType="none">
            <bgColor indexed="65"/>
          </patternFill>
        </fill>
      </dxf>
    </rfmt>
    <rfmt sheetId="1" sqref="AO119" start="0" length="0">
      <dxf>
        <fill>
          <patternFill patternType="none">
            <bgColor indexed="65"/>
          </patternFill>
        </fill>
      </dxf>
    </rfmt>
    <rfmt sheetId="1" sqref="AP119" start="0" length="0">
      <dxf>
        <fill>
          <patternFill patternType="none">
            <bgColor indexed="65"/>
          </patternFill>
        </fill>
      </dxf>
    </rfmt>
    <rfmt sheetId="1" sqref="AQ119" start="0" length="0">
      <dxf>
        <fill>
          <patternFill patternType="none">
            <bgColor indexed="65"/>
          </patternFill>
        </fill>
      </dxf>
    </rfmt>
    <rfmt sheetId="1" sqref="AR119" start="0" length="0">
      <dxf>
        <fill>
          <patternFill patternType="none">
            <bgColor indexed="65"/>
          </patternFill>
        </fill>
      </dxf>
    </rfmt>
    <rfmt sheetId="1" sqref="AS119" start="0" length="0">
      <dxf>
        <fill>
          <patternFill patternType="none">
            <bgColor indexed="65"/>
          </patternFill>
        </fill>
      </dxf>
    </rfmt>
    <rfmt sheetId="1" sqref="AT119" start="0" length="0">
      <dxf>
        <fill>
          <patternFill patternType="none">
            <bgColor indexed="65"/>
          </patternFill>
        </fill>
      </dxf>
    </rfmt>
    <rfmt sheetId="1" sqref="AU119" start="0" length="0">
      <dxf>
        <fill>
          <patternFill patternType="none">
            <bgColor indexed="65"/>
          </patternFill>
        </fill>
      </dxf>
    </rfmt>
    <rfmt sheetId="1" sqref="AV119" start="0" length="0">
      <dxf>
        <fill>
          <patternFill patternType="none">
            <bgColor indexed="65"/>
          </patternFill>
        </fill>
      </dxf>
    </rfmt>
    <rfmt sheetId="1" sqref="AW119" start="0" length="0">
      <dxf>
        <fill>
          <patternFill patternType="none">
            <bgColor indexed="65"/>
          </patternFill>
        </fill>
      </dxf>
    </rfmt>
    <rfmt sheetId="1" sqref="AX119" start="0" length="0">
      <dxf>
        <fill>
          <patternFill patternType="none">
            <bgColor indexed="65"/>
          </patternFill>
        </fill>
      </dxf>
    </rfmt>
    <rfmt sheetId="1" sqref="AY119" start="0" length="0">
      <dxf>
        <fill>
          <patternFill patternType="none">
            <bgColor indexed="65"/>
          </patternFill>
        </fill>
      </dxf>
    </rfmt>
    <rfmt sheetId="1" sqref="AZ119" start="0" length="0">
      <dxf>
        <fill>
          <patternFill patternType="none">
            <bgColor indexed="65"/>
          </patternFill>
        </fill>
      </dxf>
    </rfmt>
    <rfmt sheetId="1" sqref="BA119" start="0" length="0">
      <dxf>
        <fill>
          <patternFill patternType="none">
            <bgColor indexed="65"/>
          </patternFill>
        </fill>
      </dxf>
    </rfmt>
    <rfmt sheetId="1" sqref="BB119" start="0" length="0">
      <dxf>
        <fill>
          <patternFill patternType="none">
            <bgColor indexed="65"/>
          </patternFill>
        </fill>
      </dxf>
    </rfmt>
    <rfmt sheetId="1" sqref="BC119" start="0" length="0">
      <dxf>
        <fill>
          <patternFill patternType="none">
            <bgColor indexed="65"/>
          </patternFill>
        </fill>
      </dxf>
    </rfmt>
    <rfmt sheetId="1" sqref="BD119" start="0" length="0">
      <dxf>
        <fill>
          <patternFill patternType="none">
            <bgColor indexed="65"/>
          </patternFill>
        </fill>
      </dxf>
    </rfmt>
    <rfmt sheetId="1" sqref="BE119" start="0" length="0">
      <dxf>
        <fill>
          <patternFill patternType="none">
            <bgColor indexed="65"/>
          </patternFill>
        </fill>
      </dxf>
    </rfmt>
    <rfmt sheetId="1" sqref="BF119" start="0" length="0">
      <dxf>
        <fill>
          <patternFill patternType="none">
            <bgColor indexed="65"/>
          </patternFill>
        </fill>
      </dxf>
    </rfmt>
    <rfmt sheetId="1" sqref="BG119" start="0" length="0">
      <dxf>
        <fill>
          <patternFill patternType="none">
            <bgColor indexed="65"/>
          </patternFill>
        </fill>
      </dxf>
    </rfmt>
    <rfmt sheetId="1" sqref="BH119" start="0" length="0">
      <dxf>
        <fill>
          <patternFill patternType="none">
            <bgColor indexed="65"/>
          </patternFill>
        </fill>
      </dxf>
    </rfmt>
    <rfmt sheetId="1" sqref="BI119" start="0" length="0">
      <dxf>
        <fill>
          <patternFill patternType="none">
            <bgColor indexed="65"/>
          </patternFill>
        </fill>
      </dxf>
    </rfmt>
    <rfmt sheetId="1" sqref="BJ119" start="0" length="0">
      <dxf>
        <fill>
          <patternFill patternType="none">
            <bgColor indexed="65"/>
          </patternFill>
        </fill>
      </dxf>
    </rfmt>
    <rfmt sheetId="1" sqref="BK119" start="0" length="0">
      <dxf>
        <fill>
          <patternFill patternType="none">
            <bgColor indexed="65"/>
          </patternFill>
        </fill>
      </dxf>
    </rfmt>
    <rfmt sheetId="1" sqref="BL119" start="0" length="0">
      <dxf>
        <fill>
          <patternFill patternType="none">
            <bgColor indexed="65"/>
          </patternFill>
        </fill>
      </dxf>
    </rfmt>
    <rfmt sheetId="1" sqref="BM119" start="0" length="0">
      <dxf>
        <fill>
          <patternFill patternType="none">
            <bgColor indexed="65"/>
          </patternFill>
        </fill>
      </dxf>
    </rfmt>
    <rfmt sheetId="1" sqref="BN119" start="0" length="0">
      <dxf>
        <fill>
          <patternFill patternType="none">
            <bgColor indexed="65"/>
          </patternFill>
        </fill>
      </dxf>
    </rfmt>
    <rfmt sheetId="1" sqref="BO119" start="0" length="0">
      <dxf>
        <fill>
          <patternFill patternType="none">
            <bgColor indexed="65"/>
          </patternFill>
        </fill>
      </dxf>
    </rfmt>
    <rfmt sheetId="1" sqref="BP119" start="0" length="0">
      <dxf>
        <fill>
          <patternFill patternType="none">
            <bgColor indexed="65"/>
          </patternFill>
        </fill>
      </dxf>
    </rfmt>
    <rfmt sheetId="1" sqref="BQ119" start="0" length="0">
      <dxf>
        <fill>
          <patternFill patternType="none">
            <bgColor indexed="65"/>
          </patternFill>
        </fill>
      </dxf>
    </rfmt>
    <rfmt sheetId="1" sqref="BR119" start="0" length="0">
      <dxf>
        <fill>
          <patternFill patternType="none">
            <bgColor indexed="65"/>
          </patternFill>
        </fill>
      </dxf>
    </rfmt>
    <rfmt sheetId="1" sqref="BS119" start="0" length="0">
      <dxf>
        <fill>
          <patternFill patternType="none">
            <bgColor indexed="65"/>
          </patternFill>
        </fill>
      </dxf>
    </rfmt>
    <rfmt sheetId="1" sqref="BT119" start="0" length="0">
      <dxf>
        <fill>
          <patternFill patternType="none">
            <bgColor indexed="65"/>
          </patternFill>
        </fill>
      </dxf>
    </rfmt>
    <rfmt sheetId="1" sqref="BU119" start="0" length="0">
      <dxf>
        <fill>
          <patternFill patternType="none">
            <bgColor indexed="65"/>
          </patternFill>
        </fill>
      </dxf>
    </rfmt>
    <rfmt sheetId="1" sqref="BV119" start="0" length="0">
      <dxf>
        <fill>
          <patternFill patternType="none">
            <bgColor indexed="65"/>
          </patternFill>
        </fill>
      </dxf>
    </rfmt>
    <rfmt sheetId="1" sqref="BW119" start="0" length="0">
      <dxf>
        <fill>
          <patternFill patternType="none">
            <bgColor indexed="65"/>
          </patternFill>
        </fill>
      </dxf>
    </rfmt>
    <rfmt sheetId="1" sqref="BX119" start="0" length="0">
      <dxf>
        <fill>
          <patternFill patternType="none">
            <bgColor indexed="65"/>
          </patternFill>
        </fill>
      </dxf>
    </rfmt>
    <rfmt sheetId="1" sqref="BY119" start="0" length="0">
      <dxf>
        <fill>
          <patternFill patternType="none">
            <bgColor indexed="65"/>
          </patternFill>
        </fill>
      </dxf>
    </rfmt>
    <rfmt sheetId="1" sqref="BZ119" start="0" length="0">
      <dxf>
        <fill>
          <patternFill patternType="none">
            <bgColor indexed="65"/>
          </patternFill>
        </fill>
      </dxf>
    </rfmt>
    <rfmt sheetId="1" sqref="CA119" start="0" length="0">
      <dxf>
        <fill>
          <patternFill patternType="none">
            <bgColor indexed="65"/>
          </patternFill>
        </fill>
      </dxf>
    </rfmt>
    <rfmt sheetId="1" sqref="CB119" start="0" length="0">
      <dxf>
        <fill>
          <patternFill patternType="none">
            <bgColor indexed="65"/>
          </patternFill>
        </fill>
      </dxf>
    </rfmt>
    <rfmt sheetId="1" sqref="CC119" start="0" length="0">
      <dxf>
        <fill>
          <patternFill patternType="none">
            <bgColor indexed="65"/>
          </patternFill>
        </fill>
      </dxf>
    </rfmt>
    <rfmt sheetId="1" sqref="CD119" start="0" length="0">
      <dxf>
        <fill>
          <patternFill patternType="none">
            <bgColor indexed="65"/>
          </patternFill>
        </fill>
      </dxf>
    </rfmt>
    <rfmt sheetId="1" sqref="CE119" start="0" length="0">
      <dxf>
        <fill>
          <patternFill patternType="none">
            <bgColor indexed="65"/>
          </patternFill>
        </fill>
      </dxf>
    </rfmt>
    <rfmt sheetId="1" sqref="CF119" start="0" length="0">
      <dxf>
        <fill>
          <patternFill patternType="none">
            <bgColor indexed="65"/>
          </patternFill>
        </fill>
      </dxf>
    </rfmt>
    <rfmt sheetId="1" sqref="CG119" start="0" length="0">
      <dxf>
        <fill>
          <patternFill patternType="none">
            <bgColor indexed="65"/>
          </patternFill>
        </fill>
      </dxf>
    </rfmt>
    <rfmt sheetId="1" sqref="CH119" start="0" length="0">
      <dxf>
        <fill>
          <patternFill patternType="none">
            <bgColor indexed="65"/>
          </patternFill>
        </fill>
      </dxf>
    </rfmt>
    <rfmt sheetId="1" sqref="CI119" start="0" length="0">
      <dxf>
        <fill>
          <patternFill patternType="none">
            <bgColor indexed="65"/>
          </patternFill>
        </fill>
      </dxf>
    </rfmt>
    <rfmt sheetId="1" sqref="CJ119" start="0" length="0">
      <dxf>
        <fill>
          <patternFill patternType="none">
            <bgColor indexed="65"/>
          </patternFill>
        </fill>
      </dxf>
    </rfmt>
    <rfmt sheetId="1" sqref="CK119" start="0" length="0">
      <dxf>
        <fill>
          <patternFill patternType="none">
            <bgColor indexed="65"/>
          </patternFill>
        </fill>
      </dxf>
    </rfmt>
    <rfmt sheetId="1" sqref="CL119" start="0" length="0">
      <dxf>
        <fill>
          <patternFill patternType="none">
            <bgColor indexed="65"/>
          </patternFill>
        </fill>
      </dxf>
    </rfmt>
    <rfmt sheetId="1" sqref="CM119" start="0" length="0">
      <dxf>
        <fill>
          <patternFill patternType="none">
            <bgColor indexed="65"/>
          </patternFill>
        </fill>
      </dxf>
    </rfmt>
    <rfmt sheetId="1" sqref="CN119" start="0" length="0">
      <dxf>
        <fill>
          <patternFill patternType="none">
            <bgColor indexed="65"/>
          </patternFill>
        </fill>
      </dxf>
    </rfmt>
    <rfmt sheetId="1" sqref="CO119" start="0" length="0">
      <dxf>
        <fill>
          <patternFill patternType="none">
            <bgColor indexed="65"/>
          </patternFill>
        </fill>
      </dxf>
    </rfmt>
    <rfmt sheetId="1" sqref="CP119" start="0" length="0">
      <dxf>
        <fill>
          <patternFill patternType="none">
            <bgColor indexed="65"/>
          </patternFill>
        </fill>
      </dxf>
    </rfmt>
    <rfmt sheetId="1" sqref="CQ119" start="0" length="0">
      <dxf>
        <fill>
          <patternFill patternType="none">
            <bgColor indexed="65"/>
          </patternFill>
        </fill>
      </dxf>
    </rfmt>
  </rrc>
  <rrc rId="5845" sId="1" ref="A119:XFD119" action="deleteRow">
    <undo index="0" exp="area" ref3D="1" dr="$A$213:$XFD$216" dn="Z_CFD58EC5_F475_4F0C_8822_861C497EA100_.wvu.Rows" sId="1"/>
    <rfmt sheetId="1" xfDxf="1" sqref="A119:XFD119" start="0" length="0">
      <dxf>
        <font>
          <sz val="11"/>
        </font>
        <fill>
          <patternFill patternType="solid">
            <bgColor rgb="FFFFFF00"/>
          </patternFill>
        </fill>
      </dxf>
    </rfmt>
    <rcc rId="0" sId="1" dxf="1">
      <nc r="A119" t="inlineStr">
        <is>
          <t>1171</t>
        </is>
      </nc>
      <ndxf>
        <font>
          <sz val="14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19" t="inlineStr">
        <is>
          <t xml:space="preserve">Співфінансування заходів, що реалізуються за рахунок субвенції з  державного бюджету місцевим бюджетам  на  реалізацію програми "Спроможна школа для кращих результатів" </t>
        </is>
      </nc>
      <ndxf>
        <font>
          <sz val="14"/>
          <name val="Times New Roman"/>
          <scheme val="none"/>
        </font>
        <fill>
          <patternFill patternType="none">
            <bgColor indexed="65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9" start="0" length="0">
      <dxf>
        <font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9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9" start="0" length="0">
      <dxf>
        <fill>
          <patternFill patternType="none">
            <bgColor indexed="65"/>
          </patternFill>
        </fill>
      </dxf>
    </rfmt>
    <rfmt sheetId="1" sqref="L119" start="0" length="0">
      <dxf>
        <fill>
          <patternFill patternType="none">
            <bgColor indexed="65"/>
          </patternFill>
        </fill>
      </dxf>
    </rfmt>
    <rfmt sheetId="1" sqref="M119" start="0" length="0">
      <dxf>
        <fill>
          <patternFill patternType="none">
            <bgColor indexed="65"/>
          </patternFill>
        </fill>
      </dxf>
    </rfmt>
    <rfmt sheetId="1" sqref="N119" start="0" length="0">
      <dxf>
        <fill>
          <patternFill patternType="none">
            <bgColor indexed="65"/>
          </patternFill>
        </fill>
      </dxf>
    </rfmt>
    <rfmt sheetId="1" sqref="O119" start="0" length="0">
      <dxf>
        <fill>
          <patternFill patternType="none">
            <bgColor indexed="65"/>
          </patternFill>
        </fill>
      </dxf>
    </rfmt>
    <rfmt sheetId="1" sqref="P119" start="0" length="0">
      <dxf>
        <fill>
          <patternFill patternType="none">
            <bgColor indexed="65"/>
          </patternFill>
        </fill>
      </dxf>
    </rfmt>
    <rfmt sheetId="1" sqref="Q119" start="0" length="0">
      <dxf>
        <fill>
          <patternFill patternType="none">
            <bgColor indexed="65"/>
          </patternFill>
        </fill>
      </dxf>
    </rfmt>
    <rfmt sheetId="1" sqref="R119" start="0" length="0">
      <dxf>
        <fill>
          <patternFill patternType="none">
            <bgColor indexed="65"/>
          </patternFill>
        </fill>
      </dxf>
    </rfmt>
    <rfmt sheetId="1" sqref="S119" start="0" length="0">
      <dxf>
        <fill>
          <patternFill patternType="none">
            <bgColor indexed="65"/>
          </patternFill>
        </fill>
      </dxf>
    </rfmt>
    <rfmt sheetId="1" sqref="T119" start="0" length="0">
      <dxf>
        <fill>
          <patternFill patternType="none">
            <bgColor indexed="65"/>
          </patternFill>
        </fill>
      </dxf>
    </rfmt>
    <rfmt sheetId="1" sqref="U119" start="0" length="0">
      <dxf>
        <fill>
          <patternFill patternType="none">
            <bgColor indexed="65"/>
          </patternFill>
        </fill>
      </dxf>
    </rfmt>
    <rfmt sheetId="1" sqref="V119" start="0" length="0">
      <dxf>
        <fill>
          <patternFill patternType="none">
            <bgColor indexed="65"/>
          </patternFill>
        </fill>
      </dxf>
    </rfmt>
    <rfmt sheetId="1" sqref="W119" start="0" length="0">
      <dxf>
        <fill>
          <patternFill patternType="none">
            <bgColor indexed="65"/>
          </patternFill>
        </fill>
      </dxf>
    </rfmt>
    <rfmt sheetId="1" sqref="X119" start="0" length="0">
      <dxf>
        <fill>
          <patternFill patternType="none">
            <bgColor indexed="65"/>
          </patternFill>
        </fill>
      </dxf>
    </rfmt>
    <rfmt sheetId="1" sqref="Y119" start="0" length="0">
      <dxf>
        <fill>
          <patternFill patternType="none">
            <bgColor indexed="65"/>
          </patternFill>
        </fill>
      </dxf>
    </rfmt>
    <rfmt sheetId="1" sqref="Z119" start="0" length="0">
      <dxf>
        <fill>
          <patternFill patternType="none">
            <bgColor indexed="65"/>
          </patternFill>
        </fill>
      </dxf>
    </rfmt>
    <rfmt sheetId="1" sqref="AA119" start="0" length="0">
      <dxf>
        <fill>
          <patternFill patternType="none">
            <bgColor indexed="65"/>
          </patternFill>
        </fill>
      </dxf>
    </rfmt>
    <rfmt sheetId="1" sqref="AB119" start="0" length="0">
      <dxf>
        <fill>
          <patternFill patternType="none">
            <bgColor indexed="65"/>
          </patternFill>
        </fill>
      </dxf>
    </rfmt>
    <rfmt sheetId="1" sqref="AC119" start="0" length="0">
      <dxf>
        <fill>
          <patternFill patternType="none">
            <bgColor indexed="65"/>
          </patternFill>
        </fill>
      </dxf>
    </rfmt>
    <rfmt sheetId="1" sqref="AD119" start="0" length="0">
      <dxf>
        <fill>
          <patternFill patternType="none">
            <bgColor indexed="65"/>
          </patternFill>
        </fill>
      </dxf>
    </rfmt>
    <rfmt sheetId="1" sqref="AE119" start="0" length="0">
      <dxf>
        <fill>
          <patternFill patternType="none">
            <bgColor indexed="65"/>
          </patternFill>
        </fill>
      </dxf>
    </rfmt>
    <rfmt sheetId="1" sqref="AF119" start="0" length="0">
      <dxf>
        <fill>
          <patternFill patternType="none">
            <bgColor indexed="65"/>
          </patternFill>
        </fill>
      </dxf>
    </rfmt>
    <rfmt sheetId="1" sqref="AG119" start="0" length="0">
      <dxf>
        <fill>
          <patternFill patternType="none">
            <bgColor indexed="65"/>
          </patternFill>
        </fill>
      </dxf>
    </rfmt>
    <rfmt sheetId="1" sqref="AH119" start="0" length="0">
      <dxf>
        <fill>
          <patternFill patternType="none">
            <bgColor indexed="65"/>
          </patternFill>
        </fill>
      </dxf>
    </rfmt>
    <rfmt sheetId="1" sqref="AI119" start="0" length="0">
      <dxf>
        <fill>
          <patternFill patternType="none">
            <bgColor indexed="65"/>
          </patternFill>
        </fill>
      </dxf>
    </rfmt>
    <rfmt sheetId="1" sqref="AJ119" start="0" length="0">
      <dxf>
        <fill>
          <patternFill patternType="none">
            <bgColor indexed="65"/>
          </patternFill>
        </fill>
      </dxf>
    </rfmt>
    <rfmt sheetId="1" sqref="AK119" start="0" length="0">
      <dxf>
        <fill>
          <patternFill patternType="none">
            <bgColor indexed="65"/>
          </patternFill>
        </fill>
      </dxf>
    </rfmt>
    <rfmt sheetId="1" sqref="AL119" start="0" length="0">
      <dxf>
        <fill>
          <patternFill patternType="none">
            <bgColor indexed="65"/>
          </patternFill>
        </fill>
      </dxf>
    </rfmt>
    <rfmt sheetId="1" sqref="AM119" start="0" length="0">
      <dxf>
        <fill>
          <patternFill patternType="none">
            <bgColor indexed="65"/>
          </patternFill>
        </fill>
      </dxf>
    </rfmt>
    <rfmt sheetId="1" sqref="AN119" start="0" length="0">
      <dxf>
        <fill>
          <patternFill patternType="none">
            <bgColor indexed="65"/>
          </patternFill>
        </fill>
      </dxf>
    </rfmt>
    <rfmt sheetId="1" sqref="AO119" start="0" length="0">
      <dxf>
        <fill>
          <patternFill patternType="none">
            <bgColor indexed="65"/>
          </patternFill>
        </fill>
      </dxf>
    </rfmt>
    <rfmt sheetId="1" sqref="AP119" start="0" length="0">
      <dxf>
        <fill>
          <patternFill patternType="none">
            <bgColor indexed="65"/>
          </patternFill>
        </fill>
      </dxf>
    </rfmt>
    <rfmt sheetId="1" sqref="AQ119" start="0" length="0">
      <dxf>
        <fill>
          <patternFill patternType="none">
            <bgColor indexed="65"/>
          </patternFill>
        </fill>
      </dxf>
    </rfmt>
    <rfmt sheetId="1" sqref="AR119" start="0" length="0">
      <dxf>
        <fill>
          <patternFill patternType="none">
            <bgColor indexed="65"/>
          </patternFill>
        </fill>
      </dxf>
    </rfmt>
    <rfmt sheetId="1" sqref="AS119" start="0" length="0">
      <dxf>
        <fill>
          <patternFill patternType="none">
            <bgColor indexed="65"/>
          </patternFill>
        </fill>
      </dxf>
    </rfmt>
    <rfmt sheetId="1" sqref="AT119" start="0" length="0">
      <dxf>
        <fill>
          <patternFill patternType="none">
            <bgColor indexed="65"/>
          </patternFill>
        </fill>
      </dxf>
    </rfmt>
    <rfmt sheetId="1" sqref="AU119" start="0" length="0">
      <dxf>
        <fill>
          <patternFill patternType="none">
            <bgColor indexed="65"/>
          </patternFill>
        </fill>
      </dxf>
    </rfmt>
    <rfmt sheetId="1" sqref="AV119" start="0" length="0">
      <dxf>
        <fill>
          <patternFill patternType="none">
            <bgColor indexed="65"/>
          </patternFill>
        </fill>
      </dxf>
    </rfmt>
    <rfmt sheetId="1" sqref="AW119" start="0" length="0">
      <dxf>
        <fill>
          <patternFill patternType="none">
            <bgColor indexed="65"/>
          </patternFill>
        </fill>
      </dxf>
    </rfmt>
    <rfmt sheetId="1" sqref="AX119" start="0" length="0">
      <dxf>
        <fill>
          <patternFill patternType="none">
            <bgColor indexed="65"/>
          </patternFill>
        </fill>
      </dxf>
    </rfmt>
    <rfmt sheetId="1" sqref="AY119" start="0" length="0">
      <dxf>
        <fill>
          <patternFill patternType="none">
            <bgColor indexed="65"/>
          </patternFill>
        </fill>
      </dxf>
    </rfmt>
    <rfmt sheetId="1" sqref="AZ119" start="0" length="0">
      <dxf>
        <fill>
          <patternFill patternType="none">
            <bgColor indexed="65"/>
          </patternFill>
        </fill>
      </dxf>
    </rfmt>
    <rfmt sheetId="1" sqref="BA119" start="0" length="0">
      <dxf>
        <fill>
          <patternFill patternType="none">
            <bgColor indexed="65"/>
          </patternFill>
        </fill>
      </dxf>
    </rfmt>
    <rfmt sheetId="1" sqref="BB119" start="0" length="0">
      <dxf>
        <fill>
          <patternFill patternType="none">
            <bgColor indexed="65"/>
          </patternFill>
        </fill>
      </dxf>
    </rfmt>
    <rfmt sheetId="1" sqref="BC119" start="0" length="0">
      <dxf>
        <fill>
          <patternFill patternType="none">
            <bgColor indexed="65"/>
          </patternFill>
        </fill>
      </dxf>
    </rfmt>
    <rfmt sheetId="1" sqref="BD119" start="0" length="0">
      <dxf>
        <fill>
          <patternFill patternType="none">
            <bgColor indexed="65"/>
          </patternFill>
        </fill>
      </dxf>
    </rfmt>
    <rfmt sheetId="1" sqref="BE119" start="0" length="0">
      <dxf>
        <fill>
          <patternFill patternType="none">
            <bgColor indexed="65"/>
          </patternFill>
        </fill>
      </dxf>
    </rfmt>
    <rfmt sheetId="1" sqref="BF119" start="0" length="0">
      <dxf>
        <fill>
          <patternFill patternType="none">
            <bgColor indexed="65"/>
          </patternFill>
        </fill>
      </dxf>
    </rfmt>
    <rfmt sheetId="1" sqref="BG119" start="0" length="0">
      <dxf>
        <fill>
          <patternFill patternType="none">
            <bgColor indexed="65"/>
          </patternFill>
        </fill>
      </dxf>
    </rfmt>
    <rfmt sheetId="1" sqref="BH119" start="0" length="0">
      <dxf>
        <fill>
          <patternFill patternType="none">
            <bgColor indexed="65"/>
          </patternFill>
        </fill>
      </dxf>
    </rfmt>
    <rfmt sheetId="1" sqref="BI119" start="0" length="0">
      <dxf>
        <fill>
          <patternFill patternType="none">
            <bgColor indexed="65"/>
          </patternFill>
        </fill>
      </dxf>
    </rfmt>
    <rfmt sheetId="1" sqref="BJ119" start="0" length="0">
      <dxf>
        <fill>
          <patternFill patternType="none">
            <bgColor indexed="65"/>
          </patternFill>
        </fill>
      </dxf>
    </rfmt>
    <rfmt sheetId="1" sqref="BK119" start="0" length="0">
      <dxf>
        <fill>
          <patternFill patternType="none">
            <bgColor indexed="65"/>
          </patternFill>
        </fill>
      </dxf>
    </rfmt>
    <rfmt sheetId="1" sqref="BL119" start="0" length="0">
      <dxf>
        <fill>
          <patternFill patternType="none">
            <bgColor indexed="65"/>
          </patternFill>
        </fill>
      </dxf>
    </rfmt>
    <rfmt sheetId="1" sqref="BM119" start="0" length="0">
      <dxf>
        <fill>
          <patternFill patternType="none">
            <bgColor indexed="65"/>
          </patternFill>
        </fill>
      </dxf>
    </rfmt>
    <rfmt sheetId="1" sqref="BN119" start="0" length="0">
      <dxf>
        <fill>
          <patternFill patternType="none">
            <bgColor indexed="65"/>
          </patternFill>
        </fill>
      </dxf>
    </rfmt>
    <rfmt sheetId="1" sqref="BO119" start="0" length="0">
      <dxf>
        <fill>
          <patternFill patternType="none">
            <bgColor indexed="65"/>
          </patternFill>
        </fill>
      </dxf>
    </rfmt>
    <rfmt sheetId="1" sqref="BP119" start="0" length="0">
      <dxf>
        <fill>
          <patternFill patternType="none">
            <bgColor indexed="65"/>
          </patternFill>
        </fill>
      </dxf>
    </rfmt>
    <rfmt sheetId="1" sqref="BQ119" start="0" length="0">
      <dxf>
        <fill>
          <patternFill patternType="none">
            <bgColor indexed="65"/>
          </patternFill>
        </fill>
      </dxf>
    </rfmt>
    <rfmt sheetId="1" sqref="BR119" start="0" length="0">
      <dxf>
        <fill>
          <patternFill patternType="none">
            <bgColor indexed="65"/>
          </patternFill>
        </fill>
      </dxf>
    </rfmt>
    <rfmt sheetId="1" sqref="BS119" start="0" length="0">
      <dxf>
        <fill>
          <patternFill patternType="none">
            <bgColor indexed="65"/>
          </patternFill>
        </fill>
      </dxf>
    </rfmt>
    <rfmt sheetId="1" sqref="BT119" start="0" length="0">
      <dxf>
        <fill>
          <patternFill patternType="none">
            <bgColor indexed="65"/>
          </patternFill>
        </fill>
      </dxf>
    </rfmt>
    <rfmt sheetId="1" sqref="BU119" start="0" length="0">
      <dxf>
        <fill>
          <patternFill patternType="none">
            <bgColor indexed="65"/>
          </patternFill>
        </fill>
      </dxf>
    </rfmt>
    <rfmt sheetId="1" sqref="BV119" start="0" length="0">
      <dxf>
        <fill>
          <patternFill patternType="none">
            <bgColor indexed="65"/>
          </patternFill>
        </fill>
      </dxf>
    </rfmt>
    <rfmt sheetId="1" sqref="BW119" start="0" length="0">
      <dxf>
        <fill>
          <patternFill patternType="none">
            <bgColor indexed="65"/>
          </patternFill>
        </fill>
      </dxf>
    </rfmt>
    <rfmt sheetId="1" sqref="BX119" start="0" length="0">
      <dxf>
        <fill>
          <patternFill patternType="none">
            <bgColor indexed="65"/>
          </patternFill>
        </fill>
      </dxf>
    </rfmt>
    <rfmt sheetId="1" sqref="BY119" start="0" length="0">
      <dxf>
        <fill>
          <patternFill patternType="none">
            <bgColor indexed="65"/>
          </patternFill>
        </fill>
      </dxf>
    </rfmt>
    <rfmt sheetId="1" sqref="BZ119" start="0" length="0">
      <dxf>
        <fill>
          <patternFill patternType="none">
            <bgColor indexed="65"/>
          </patternFill>
        </fill>
      </dxf>
    </rfmt>
    <rfmt sheetId="1" sqref="CA119" start="0" length="0">
      <dxf>
        <fill>
          <patternFill patternType="none">
            <bgColor indexed="65"/>
          </patternFill>
        </fill>
      </dxf>
    </rfmt>
    <rfmt sheetId="1" sqref="CB119" start="0" length="0">
      <dxf>
        <fill>
          <patternFill patternType="none">
            <bgColor indexed="65"/>
          </patternFill>
        </fill>
      </dxf>
    </rfmt>
    <rfmt sheetId="1" sqref="CC119" start="0" length="0">
      <dxf>
        <fill>
          <patternFill patternType="none">
            <bgColor indexed="65"/>
          </patternFill>
        </fill>
      </dxf>
    </rfmt>
    <rfmt sheetId="1" sqref="CD119" start="0" length="0">
      <dxf>
        <fill>
          <patternFill patternType="none">
            <bgColor indexed="65"/>
          </patternFill>
        </fill>
      </dxf>
    </rfmt>
    <rfmt sheetId="1" sqref="CE119" start="0" length="0">
      <dxf>
        <fill>
          <patternFill patternType="none">
            <bgColor indexed="65"/>
          </patternFill>
        </fill>
      </dxf>
    </rfmt>
    <rfmt sheetId="1" sqref="CF119" start="0" length="0">
      <dxf>
        <fill>
          <patternFill patternType="none">
            <bgColor indexed="65"/>
          </patternFill>
        </fill>
      </dxf>
    </rfmt>
    <rfmt sheetId="1" sqref="CG119" start="0" length="0">
      <dxf>
        <fill>
          <patternFill patternType="none">
            <bgColor indexed="65"/>
          </patternFill>
        </fill>
      </dxf>
    </rfmt>
    <rfmt sheetId="1" sqref="CH119" start="0" length="0">
      <dxf>
        <fill>
          <patternFill patternType="none">
            <bgColor indexed="65"/>
          </patternFill>
        </fill>
      </dxf>
    </rfmt>
    <rfmt sheetId="1" sqref="CI119" start="0" length="0">
      <dxf>
        <fill>
          <patternFill patternType="none">
            <bgColor indexed="65"/>
          </patternFill>
        </fill>
      </dxf>
    </rfmt>
    <rfmt sheetId="1" sqref="CJ119" start="0" length="0">
      <dxf>
        <fill>
          <patternFill patternType="none">
            <bgColor indexed="65"/>
          </patternFill>
        </fill>
      </dxf>
    </rfmt>
    <rfmt sheetId="1" sqref="CK119" start="0" length="0">
      <dxf>
        <fill>
          <patternFill patternType="none">
            <bgColor indexed="65"/>
          </patternFill>
        </fill>
      </dxf>
    </rfmt>
    <rfmt sheetId="1" sqref="CL119" start="0" length="0">
      <dxf>
        <fill>
          <patternFill patternType="none">
            <bgColor indexed="65"/>
          </patternFill>
        </fill>
      </dxf>
    </rfmt>
    <rfmt sheetId="1" sqref="CM119" start="0" length="0">
      <dxf>
        <fill>
          <patternFill patternType="none">
            <bgColor indexed="65"/>
          </patternFill>
        </fill>
      </dxf>
    </rfmt>
    <rfmt sheetId="1" sqref="CN119" start="0" length="0">
      <dxf>
        <fill>
          <patternFill patternType="none">
            <bgColor indexed="65"/>
          </patternFill>
        </fill>
      </dxf>
    </rfmt>
    <rfmt sheetId="1" sqref="CO119" start="0" length="0">
      <dxf>
        <fill>
          <patternFill patternType="none">
            <bgColor indexed="65"/>
          </patternFill>
        </fill>
      </dxf>
    </rfmt>
    <rfmt sheetId="1" sqref="CP119" start="0" length="0">
      <dxf>
        <fill>
          <patternFill patternType="none">
            <bgColor indexed="65"/>
          </patternFill>
        </fill>
      </dxf>
    </rfmt>
    <rfmt sheetId="1" sqref="CQ119" start="0" length="0">
      <dxf>
        <fill>
          <patternFill patternType="none">
            <bgColor indexed="65"/>
          </patternFill>
        </fill>
      </dxf>
    </rfmt>
  </rrc>
  <rrc rId="5846" sId="1" ref="A119:XFD119" action="deleteRow">
    <undo index="0" exp="area" ref3D="1" dr="$A$212:$XFD$215" dn="Z_CFD58EC5_F475_4F0C_8822_861C497EA100_.wvu.Rows" sId="1"/>
    <rfmt sheetId="1" xfDxf="1" sqref="A119:XFD119" start="0" length="0">
      <dxf>
        <font>
          <sz val="11"/>
        </font>
        <fill>
          <patternFill patternType="solid">
            <bgColor rgb="FFFFFF00"/>
          </patternFill>
        </fill>
      </dxf>
    </rfmt>
    <rcc rId="0" sId="1" dxf="1">
      <nc r="A119" t="inlineStr">
        <is>
          <t>1172</t>
        </is>
      </nc>
      <ndxf>
        <font>
          <sz val="14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19" t="inlineStr">
        <is>
      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</t>
        </is>
      </nc>
      <ndxf>
        <font>
          <sz val="14"/>
          <name val="Times New Roman"/>
          <scheme val="none"/>
        </font>
        <fill>
          <patternFill patternType="none">
            <bgColor indexed="65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9" start="0" length="0">
      <dxf>
        <font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9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9" start="0" length="0">
      <dxf>
        <fill>
          <patternFill patternType="none">
            <bgColor indexed="65"/>
          </patternFill>
        </fill>
      </dxf>
    </rfmt>
    <rfmt sheetId="1" sqref="L119" start="0" length="0">
      <dxf>
        <fill>
          <patternFill patternType="none">
            <bgColor indexed="65"/>
          </patternFill>
        </fill>
      </dxf>
    </rfmt>
    <rfmt sheetId="1" sqref="M119" start="0" length="0">
      <dxf>
        <fill>
          <patternFill patternType="none">
            <bgColor indexed="65"/>
          </patternFill>
        </fill>
      </dxf>
    </rfmt>
    <rfmt sheetId="1" sqref="N119" start="0" length="0">
      <dxf>
        <fill>
          <patternFill patternType="none">
            <bgColor indexed="65"/>
          </patternFill>
        </fill>
      </dxf>
    </rfmt>
    <rfmt sheetId="1" sqref="O119" start="0" length="0">
      <dxf>
        <fill>
          <patternFill patternType="none">
            <bgColor indexed="65"/>
          </patternFill>
        </fill>
      </dxf>
    </rfmt>
    <rfmt sheetId="1" sqref="P119" start="0" length="0">
      <dxf>
        <fill>
          <patternFill patternType="none">
            <bgColor indexed="65"/>
          </patternFill>
        </fill>
      </dxf>
    </rfmt>
    <rfmt sheetId="1" sqref="Q119" start="0" length="0">
      <dxf>
        <fill>
          <patternFill patternType="none">
            <bgColor indexed="65"/>
          </patternFill>
        </fill>
      </dxf>
    </rfmt>
    <rfmt sheetId="1" sqref="R119" start="0" length="0">
      <dxf>
        <fill>
          <patternFill patternType="none">
            <bgColor indexed="65"/>
          </patternFill>
        </fill>
      </dxf>
    </rfmt>
    <rfmt sheetId="1" sqref="S119" start="0" length="0">
      <dxf>
        <fill>
          <patternFill patternType="none">
            <bgColor indexed="65"/>
          </patternFill>
        </fill>
      </dxf>
    </rfmt>
    <rfmt sheetId="1" sqref="T119" start="0" length="0">
      <dxf>
        <fill>
          <patternFill patternType="none">
            <bgColor indexed="65"/>
          </patternFill>
        </fill>
      </dxf>
    </rfmt>
    <rfmt sheetId="1" sqref="U119" start="0" length="0">
      <dxf>
        <fill>
          <patternFill patternType="none">
            <bgColor indexed="65"/>
          </patternFill>
        </fill>
      </dxf>
    </rfmt>
    <rfmt sheetId="1" sqref="V119" start="0" length="0">
      <dxf>
        <fill>
          <patternFill patternType="none">
            <bgColor indexed="65"/>
          </patternFill>
        </fill>
      </dxf>
    </rfmt>
    <rfmt sheetId="1" sqref="W119" start="0" length="0">
      <dxf>
        <fill>
          <patternFill patternType="none">
            <bgColor indexed="65"/>
          </patternFill>
        </fill>
      </dxf>
    </rfmt>
    <rfmt sheetId="1" sqref="X119" start="0" length="0">
      <dxf>
        <fill>
          <patternFill patternType="none">
            <bgColor indexed="65"/>
          </patternFill>
        </fill>
      </dxf>
    </rfmt>
    <rfmt sheetId="1" sqref="Y119" start="0" length="0">
      <dxf>
        <fill>
          <patternFill patternType="none">
            <bgColor indexed="65"/>
          </patternFill>
        </fill>
      </dxf>
    </rfmt>
    <rfmt sheetId="1" sqref="Z119" start="0" length="0">
      <dxf>
        <fill>
          <patternFill patternType="none">
            <bgColor indexed="65"/>
          </patternFill>
        </fill>
      </dxf>
    </rfmt>
    <rfmt sheetId="1" sqref="AA119" start="0" length="0">
      <dxf>
        <fill>
          <patternFill patternType="none">
            <bgColor indexed="65"/>
          </patternFill>
        </fill>
      </dxf>
    </rfmt>
    <rfmt sheetId="1" sqref="AB119" start="0" length="0">
      <dxf>
        <fill>
          <patternFill patternType="none">
            <bgColor indexed="65"/>
          </patternFill>
        </fill>
      </dxf>
    </rfmt>
    <rfmt sheetId="1" sqref="AC119" start="0" length="0">
      <dxf>
        <fill>
          <patternFill patternType="none">
            <bgColor indexed="65"/>
          </patternFill>
        </fill>
      </dxf>
    </rfmt>
    <rfmt sheetId="1" sqref="AD119" start="0" length="0">
      <dxf>
        <fill>
          <patternFill patternType="none">
            <bgColor indexed="65"/>
          </patternFill>
        </fill>
      </dxf>
    </rfmt>
    <rfmt sheetId="1" sqref="AE119" start="0" length="0">
      <dxf>
        <fill>
          <patternFill patternType="none">
            <bgColor indexed="65"/>
          </patternFill>
        </fill>
      </dxf>
    </rfmt>
    <rfmt sheetId="1" sqref="AF119" start="0" length="0">
      <dxf>
        <fill>
          <patternFill patternType="none">
            <bgColor indexed="65"/>
          </patternFill>
        </fill>
      </dxf>
    </rfmt>
    <rfmt sheetId="1" sqref="AG119" start="0" length="0">
      <dxf>
        <fill>
          <patternFill patternType="none">
            <bgColor indexed="65"/>
          </patternFill>
        </fill>
      </dxf>
    </rfmt>
    <rfmt sheetId="1" sqref="AH119" start="0" length="0">
      <dxf>
        <fill>
          <patternFill patternType="none">
            <bgColor indexed="65"/>
          </patternFill>
        </fill>
      </dxf>
    </rfmt>
    <rfmt sheetId="1" sqref="AI119" start="0" length="0">
      <dxf>
        <fill>
          <patternFill patternType="none">
            <bgColor indexed="65"/>
          </patternFill>
        </fill>
      </dxf>
    </rfmt>
    <rfmt sheetId="1" sqref="AJ119" start="0" length="0">
      <dxf>
        <fill>
          <patternFill patternType="none">
            <bgColor indexed="65"/>
          </patternFill>
        </fill>
      </dxf>
    </rfmt>
    <rfmt sheetId="1" sqref="AK119" start="0" length="0">
      <dxf>
        <fill>
          <patternFill patternType="none">
            <bgColor indexed="65"/>
          </patternFill>
        </fill>
      </dxf>
    </rfmt>
    <rfmt sheetId="1" sqref="AL119" start="0" length="0">
      <dxf>
        <fill>
          <patternFill patternType="none">
            <bgColor indexed="65"/>
          </patternFill>
        </fill>
      </dxf>
    </rfmt>
    <rfmt sheetId="1" sqref="AM119" start="0" length="0">
      <dxf>
        <fill>
          <patternFill patternType="none">
            <bgColor indexed="65"/>
          </patternFill>
        </fill>
      </dxf>
    </rfmt>
    <rfmt sheetId="1" sqref="AN119" start="0" length="0">
      <dxf>
        <fill>
          <patternFill patternType="none">
            <bgColor indexed="65"/>
          </patternFill>
        </fill>
      </dxf>
    </rfmt>
    <rfmt sheetId="1" sqref="AO119" start="0" length="0">
      <dxf>
        <fill>
          <patternFill patternType="none">
            <bgColor indexed="65"/>
          </patternFill>
        </fill>
      </dxf>
    </rfmt>
    <rfmt sheetId="1" sqref="AP119" start="0" length="0">
      <dxf>
        <fill>
          <patternFill patternType="none">
            <bgColor indexed="65"/>
          </patternFill>
        </fill>
      </dxf>
    </rfmt>
    <rfmt sheetId="1" sqref="AQ119" start="0" length="0">
      <dxf>
        <fill>
          <patternFill patternType="none">
            <bgColor indexed="65"/>
          </patternFill>
        </fill>
      </dxf>
    </rfmt>
    <rfmt sheetId="1" sqref="AR119" start="0" length="0">
      <dxf>
        <fill>
          <patternFill patternType="none">
            <bgColor indexed="65"/>
          </patternFill>
        </fill>
      </dxf>
    </rfmt>
    <rfmt sheetId="1" sqref="AS119" start="0" length="0">
      <dxf>
        <fill>
          <patternFill patternType="none">
            <bgColor indexed="65"/>
          </patternFill>
        </fill>
      </dxf>
    </rfmt>
    <rfmt sheetId="1" sqref="AT119" start="0" length="0">
      <dxf>
        <fill>
          <patternFill patternType="none">
            <bgColor indexed="65"/>
          </patternFill>
        </fill>
      </dxf>
    </rfmt>
    <rfmt sheetId="1" sqref="AU119" start="0" length="0">
      <dxf>
        <fill>
          <patternFill patternType="none">
            <bgColor indexed="65"/>
          </patternFill>
        </fill>
      </dxf>
    </rfmt>
    <rfmt sheetId="1" sqref="AV119" start="0" length="0">
      <dxf>
        <fill>
          <patternFill patternType="none">
            <bgColor indexed="65"/>
          </patternFill>
        </fill>
      </dxf>
    </rfmt>
    <rfmt sheetId="1" sqref="AW119" start="0" length="0">
      <dxf>
        <fill>
          <patternFill patternType="none">
            <bgColor indexed="65"/>
          </patternFill>
        </fill>
      </dxf>
    </rfmt>
    <rfmt sheetId="1" sqref="AX119" start="0" length="0">
      <dxf>
        <fill>
          <patternFill patternType="none">
            <bgColor indexed="65"/>
          </patternFill>
        </fill>
      </dxf>
    </rfmt>
    <rfmt sheetId="1" sqref="AY119" start="0" length="0">
      <dxf>
        <fill>
          <patternFill patternType="none">
            <bgColor indexed="65"/>
          </patternFill>
        </fill>
      </dxf>
    </rfmt>
    <rfmt sheetId="1" sqref="AZ119" start="0" length="0">
      <dxf>
        <fill>
          <patternFill patternType="none">
            <bgColor indexed="65"/>
          </patternFill>
        </fill>
      </dxf>
    </rfmt>
    <rfmt sheetId="1" sqref="BA119" start="0" length="0">
      <dxf>
        <fill>
          <patternFill patternType="none">
            <bgColor indexed="65"/>
          </patternFill>
        </fill>
      </dxf>
    </rfmt>
    <rfmt sheetId="1" sqref="BB119" start="0" length="0">
      <dxf>
        <fill>
          <patternFill patternType="none">
            <bgColor indexed="65"/>
          </patternFill>
        </fill>
      </dxf>
    </rfmt>
    <rfmt sheetId="1" sqref="BC119" start="0" length="0">
      <dxf>
        <fill>
          <patternFill patternType="none">
            <bgColor indexed="65"/>
          </patternFill>
        </fill>
      </dxf>
    </rfmt>
    <rfmt sheetId="1" sqref="BD119" start="0" length="0">
      <dxf>
        <fill>
          <patternFill patternType="none">
            <bgColor indexed="65"/>
          </patternFill>
        </fill>
      </dxf>
    </rfmt>
    <rfmt sheetId="1" sqref="BE119" start="0" length="0">
      <dxf>
        <fill>
          <patternFill patternType="none">
            <bgColor indexed="65"/>
          </patternFill>
        </fill>
      </dxf>
    </rfmt>
    <rfmt sheetId="1" sqref="BF119" start="0" length="0">
      <dxf>
        <fill>
          <patternFill patternType="none">
            <bgColor indexed="65"/>
          </patternFill>
        </fill>
      </dxf>
    </rfmt>
    <rfmt sheetId="1" sqref="BG119" start="0" length="0">
      <dxf>
        <fill>
          <patternFill patternType="none">
            <bgColor indexed="65"/>
          </patternFill>
        </fill>
      </dxf>
    </rfmt>
    <rfmt sheetId="1" sqref="BH119" start="0" length="0">
      <dxf>
        <fill>
          <patternFill patternType="none">
            <bgColor indexed="65"/>
          </patternFill>
        </fill>
      </dxf>
    </rfmt>
    <rfmt sheetId="1" sqref="BI119" start="0" length="0">
      <dxf>
        <fill>
          <patternFill patternType="none">
            <bgColor indexed="65"/>
          </patternFill>
        </fill>
      </dxf>
    </rfmt>
    <rfmt sheetId="1" sqref="BJ119" start="0" length="0">
      <dxf>
        <fill>
          <patternFill patternType="none">
            <bgColor indexed="65"/>
          </patternFill>
        </fill>
      </dxf>
    </rfmt>
    <rfmt sheetId="1" sqref="BK119" start="0" length="0">
      <dxf>
        <fill>
          <patternFill patternType="none">
            <bgColor indexed="65"/>
          </patternFill>
        </fill>
      </dxf>
    </rfmt>
    <rfmt sheetId="1" sqref="BL119" start="0" length="0">
      <dxf>
        <fill>
          <patternFill patternType="none">
            <bgColor indexed="65"/>
          </patternFill>
        </fill>
      </dxf>
    </rfmt>
    <rfmt sheetId="1" sqref="BM119" start="0" length="0">
      <dxf>
        <fill>
          <patternFill patternType="none">
            <bgColor indexed="65"/>
          </patternFill>
        </fill>
      </dxf>
    </rfmt>
    <rfmt sheetId="1" sqref="BN119" start="0" length="0">
      <dxf>
        <fill>
          <patternFill patternType="none">
            <bgColor indexed="65"/>
          </patternFill>
        </fill>
      </dxf>
    </rfmt>
    <rfmt sheetId="1" sqref="BO119" start="0" length="0">
      <dxf>
        <fill>
          <patternFill patternType="none">
            <bgColor indexed="65"/>
          </patternFill>
        </fill>
      </dxf>
    </rfmt>
    <rfmt sheetId="1" sqref="BP119" start="0" length="0">
      <dxf>
        <fill>
          <patternFill patternType="none">
            <bgColor indexed="65"/>
          </patternFill>
        </fill>
      </dxf>
    </rfmt>
    <rfmt sheetId="1" sqref="BQ119" start="0" length="0">
      <dxf>
        <fill>
          <patternFill patternType="none">
            <bgColor indexed="65"/>
          </patternFill>
        </fill>
      </dxf>
    </rfmt>
    <rfmt sheetId="1" sqref="BR119" start="0" length="0">
      <dxf>
        <fill>
          <patternFill patternType="none">
            <bgColor indexed="65"/>
          </patternFill>
        </fill>
      </dxf>
    </rfmt>
    <rfmt sheetId="1" sqref="BS119" start="0" length="0">
      <dxf>
        <fill>
          <patternFill patternType="none">
            <bgColor indexed="65"/>
          </patternFill>
        </fill>
      </dxf>
    </rfmt>
    <rfmt sheetId="1" sqref="BT119" start="0" length="0">
      <dxf>
        <fill>
          <patternFill patternType="none">
            <bgColor indexed="65"/>
          </patternFill>
        </fill>
      </dxf>
    </rfmt>
    <rfmt sheetId="1" sqref="BU119" start="0" length="0">
      <dxf>
        <fill>
          <patternFill patternType="none">
            <bgColor indexed="65"/>
          </patternFill>
        </fill>
      </dxf>
    </rfmt>
    <rfmt sheetId="1" sqref="BV119" start="0" length="0">
      <dxf>
        <fill>
          <patternFill patternType="none">
            <bgColor indexed="65"/>
          </patternFill>
        </fill>
      </dxf>
    </rfmt>
    <rfmt sheetId="1" sqref="BW119" start="0" length="0">
      <dxf>
        <fill>
          <patternFill patternType="none">
            <bgColor indexed="65"/>
          </patternFill>
        </fill>
      </dxf>
    </rfmt>
    <rfmt sheetId="1" sqref="BX119" start="0" length="0">
      <dxf>
        <fill>
          <patternFill patternType="none">
            <bgColor indexed="65"/>
          </patternFill>
        </fill>
      </dxf>
    </rfmt>
    <rfmt sheetId="1" sqref="BY119" start="0" length="0">
      <dxf>
        <fill>
          <patternFill patternType="none">
            <bgColor indexed="65"/>
          </patternFill>
        </fill>
      </dxf>
    </rfmt>
    <rfmt sheetId="1" sqref="BZ119" start="0" length="0">
      <dxf>
        <fill>
          <patternFill patternType="none">
            <bgColor indexed="65"/>
          </patternFill>
        </fill>
      </dxf>
    </rfmt>
    <rfmt sheetId="1" sqref="CA119" start="0" length="0">
      <dxf>
        <fill>
          <patternFill patternType="none">
            <bgColor indexed="65"/>
          </patternFill>
        </fill>
      </dxf>
    </rfmt>
    <rfmt sheetId="1" sqref="CB119" start="0" length="0">
      <dxf>
        <fill>
          <patternFill patternType="none">
            <bgColor indexed="65"/>
          </patternFill>
        </fill>
      </dxf>
    </rfmt>
    <rfmt sheetId="1" sqref="CC119" start="0" length="0">
      <dxf>
        <fill>
          <patternFill patternType="none">
            <bgColor indexed="65"/>
          </patternFill>
        </fill>
      </dxf>
    </rfmt>
    <rfmt sheetId="1" sqref="CD119" start="0" length="0">
      <dxf>
        <fill>
          <patternFill patternType="none">
            <bgColor indexed="65"/>
          </patternFill>
        </fill>
      </dxf>
    </rfmt>
    <rfmt sheetId="1" sqref="CE119" start="0" length="0">
      <dxf>
        <fill>
          <patternFill patternType="none">
            <bgColor indexed="65"/>
          </patternFill>
        </fill>
      </dxf>
    </rfmt>
    <rfmt sheetId="1" sqref="CF119" start="0" length="0">
      <dxf>
        <fill>
          <patternFill patternType="none">
            <bgColor indexed="65"/>
          </patternFill>
        </fill>
      </dxf>
    </rfmt>
    <rfmt sheetId="1" sqref="CG119" start="0" length="0">
      <dxf>
        <fill>
          <patternFill patternType="none">
            <bgColor indexed="65"/>
          </patternFill>
        </fill>
      </dxf>
    </rfmt>
    <rfmt sheetId="1" sqref="CH119" start="0" length="0">
      <dxf>
        <fill>
          <patternFill patternType="none">
            <bgColor indexed="65"/>
          </patternFill>
        </fill>
      </dxf>
    </rfmt>
    <rfmt sheetId="1" sqref="CI119" start="0" length="0">
      <dxf>
        <fill>
          <patternFill patternType="none">
            <bgColor indexed="65"/>
          </patternFill>
        </fill>
      </dxf>
    </rfmt>
    <rfmt sheetId="1" sqref="CJ119" start="0" length="0">
      <dxf>
        <fill>
          <patternFill patternType="none">
            <bgColor indexed="65"/>
          </patternFill>
        </fill>
      </dxf>
    </rfmt>
    <rfmt sheetId="1" sqref="CK119" start="0" length="0">
      <dxf>
        <fill>
          <patternFill patternType="none">
            <bgColor indexed="65"/>
          </patternFill>
        </fill>
      </dxf>
    </rfmt>
    <rfmt sheetId="1" sqref="CL119" start="0" length="0">
      <dxf>
        <fill>
          <patternFill patternType="none">
            <bgColor indexed="65"/>
          </patternFill>
        </fill>
      </dxf>
    </rfmt>
    <rfmt sheetId="1" sqref="CM119" start="0" length="0">
      <dxf>
        <fill>
          <patternFill patternType="none">
            <bgColor indexed="65"/>
          </patternFill>
        </fill>
      </dxf>
    </rfmt>
    <rfmt sheetId="1" sqref="CN119" start="0" length="0">
      <dxf>
        <fill>
          <patternFill patternType="none">
            <bgColor indexed="65"/>
          </patternFill>
        </fill>
      </dxf>
    </rfmt>
    <rfmt sheetId="1" sqref="CO119" start="0" length="0">
      <dxf>
        <fill>
          <patternFill patternType="none">
            <bgColor indexed="65"/>
          </patternFill>
        </fill>
      </dxf>
    </rfmt>
    <rfmt sheetId="1" sqref="CP119" start="0" length="0">
      <dxf>
        <fill>
          <patternFill patternType="none">
            <bgColor indexed="65"/>
          </patternFill>
        </fill>
      </dxf>
    </rfmt>
    <rfmt sheetId="1" sqref="CQ119" start="0" length="0">
      <dxf>
        <fill>
          <patternFill patternType="none">
            <bgColor indexed="65"/>
          </patternFill>
        </fill>
      </dxf>
    </rfmt>
  </rrc>
  <rrc rId="5847" sId="1" ref="A119:XFD119" action="deleteRow">
    <undo index="23" exp="ref" v="1" dr="I119" r="I92" sId="1"/>
    <undo index="23" exp="ref" v="1" dr="H119" r="H92" sId="1"/>
    <undo index="23" exp="ref" v="1" dr="G119" r="G92" sId="1"/>
    <undo index="23" exp="ref" v="1" dr="E119" r="E92" sId="1"/>
    <undo index="23" exp="ref" v="1" dr="D119" r="D92" sId="1"/>
    <undo index="23" exp="ref" v="1" dr="C119" r="C92" sId="1"/>
    <undo index="0" exp="area" ref3D="1" dr="$A$211:$XFD$214" dn="Z_CFD58EC5_F475_4F0C_8822_861C497EA100_.wvu.Rows" sId="1"/>
    <rfmt sheetId="1" xfDxf="1" sqref="A119:XFD119" start="0" length="0">
      <dxf>
        <font>
          <i/>
          <sz val="11"/>
        </font>
        <fill>
          <patternFill patternType="solid">
            <bgColor rgb="FFFFFF00"/>
          </patternFill>
        </fill>
      </dxf>
    </rfmt>
    <rcc rId="0" sId="1" dxf="1">
      <nc r="A119" t="inlineStr">
        <is>
          <t>1180</t>
        </is>
      </nc>
      <ndxf>
        <font>
          <i val="0"/>
          <sz val="14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19" t="inlineStr">
        <is>
          <t>Виконання заходів, спрямованих на забезпечення якісної, сучасної та доступної загальної середньої освіти "Нова українська школа"</t>
        </is>
      </nc>
      <ndxf>
        <font>
          <i val="0"/>
          <sz val="14"/>
          <name val="Times New Roman"/>
          <scheme val="none"/>
        </font>
        <fill>
          <patternFill patternType="none">
            <bgColor indexed="65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9" start="0" length="0">
      <dxf>
        <font>
          <i val="0"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9" start="0" length="0">
      <dxf>
        <font>
          <i val="0"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9" start="0" length="0">
      <dxf>
        <font>
          <i val="0"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9" start="0" length="0">
      <dxf>
        <font>
          <i val="0"/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9" start="0" length="0">
      <dxf>
        <font>
          <i val="0"/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9" start="0" length="0">
      <dxf>
        <fill>
          <patternFill patternType="none">
            <bgColor indexed="65"/>
          </patternFill>
        </fill>
      </dxf>
    </rfmt>
    <rfmt sheetId="1" sqref="L119" start="0" length="0">
      <dxf>
        <fill>
          <patternFill patternType="none">
            <bgColor indexed="65"/>
          </patternFill>
        </fill>
      </dxf>
    </rfmt>
    <rfmt sheetId="1" sqref="M119" start="0" length="0">
      <dxf>
        <fill>
          <patternFill patternType="none">
            <bgColor indexed="65"/>
          </patternFill>
        </fill>
      </dxf>
    </rfmt>
    <rfmt sheetId="1" sqref="N119" start="0" length="0">
      <dxf>
        <fill>
          <patternFill patternType="none">
            <bgColor indexed="65"/>
          </patternFill>
        </fill>
      </dxf>
    </rfmt>
    <rfmt sheetId="1" sqref="O119" start="0" length="0">
      <dxf>
        <fill>
          <patternFill patternType="none">
            <bgColor indexed="65"/>
          </patternFill>
        </fill>
      </dxf>
    </rfmt>
    <rfmt sheetId="1" sqref="P119" start="0" length="0">
      <dxf>
        <fill>
          <patternFill patternType="none">
            <bgColor indexed="65"/>
          </patternFill>
        </fill>
      </dxf>
    </rfmt>
    <rfmt sheetId="1" sqref="Q119" start="0" length="0">
      <dxf>
        <fill>
          <patternFill patternType="none">
            <bgColor indexed="65"/>
          </patternFill>
        </fill>
      </dxf>
    </rfmt>
    <rfmt sheetId="1" sqref="R119" start="0" length="0">
      <dxf>
        <fill>
          <patternFill patternType="none">
            <bgColor indexed="65"/>
          </patternFill>
        </fill>
      </dxf>
    </rfmt>
    <rfmt sheetId="1" sqref="S119" start="0" length="0">
      <dxf>
        <fill>
          <patternFill patternType="none">
            <bgColor indexed="65"/>
          </patternFill>
        </fill>
      </dxf>
    </rfmt>
    <rfmt sheetId="1" sqref="T119" start="0" length="0">
      <dxf>
        <fill>
          <patternFill patternType="none">
            <bgColor indexed="65"/>
          </patternFill>
        </fill>
      </dxf>
    </rfmt>
    <rfmt sheetId="1" sqref="U119" start="0" length="0">
      <dxf>
        <fill>
          <patternFill patternType="none">
            <bgColor indexed="65"/>
          </patternFill>
        </fill>
      </dxf>
    </rfmt>
    <rfmt sheetId="1" sqref="V119" start="0" length="0">
      <dxf>
        <fill>
          <patternFill patternType="none">
            <bgColor indexed="65"/>
          </patternFill>
        </fill>
      </dxf>
    </rfmt>
    <rfmt sheetId="1" sqref="W119" start="0" length="0">
      <dxf>
        <fill>
          <patternFill patternType="none">
            <bgColor indexed="65"/>
          </patternFill>
        </fill>
      </dxf>
    </rfmt>
    <rfmt sheetId="1" sqref="X119" start="0" length="0">
      <dxf>
        <fill>
          <patternFill patternType="none">
            <bgColor indexed="65"/>
          </patternFill>
        </fill>
      </dxf>
    </rfmt>
    <rfmt sheetId="1" sqref="Y119" start="0" length="0">
      <dxf>
        <fill>
          <patternFill patternType="none">
            <bgColor indexed="65"/>
          </patternFill>
        </fill>
      </dxf>
    </rfmt>
    <rfmt sheetId="1" sqref="Z119" start="0" length="0">
      <dxf>
        <fill>
          <patternFill patternType="none">
            <bgColor indexed="65"/>
          </patternFill>
        </fill>
      </dxf>
    </rfmt>
    <rfmt sheetId="1" sqref="AA119" start="0" length="0">
      <dxf>
        <fill>
          <patternFill patternType="none">
            <bgColor indexed="65"/>
          </patternFill>
        </fill>
      </dxf>
    </rfmt>
    <rfmt sheetId="1" sqref="AB119" start="0" length="0">
      <dxf>
        <fill>
          <patternFill patternType="none">
            <bgColor indexed="65"/>
          </patternFill>
        </fill>
      </dxf>
    </rfmt>
    <rfmt sheetId="1" sqref="AC119" start="0" length="0">
      <dxf>
        <fill>
          <patternFill patternType="none">
            <bgColor indexed="65"/>
          </patternFill>
        </fill>
      </dxf>
    </rfmt>
    <rfmt sheetId="1" sqref="AD119" start="0" length="0">
      <dxf>
        <fill>
          <patternFill patternType="none">
            <bgColor indexed="65"/>
          </patternFill>
        </fill>
      </dxf>
    </rfmt>
    <rfmt sheetId="1" sqref="AE119" start="0" length="0">
      <dxf>
        <fill>
          <patternFill patternType="none">
            <bgColor indexed="65"/>
          </patternFill>
        </fill>
      </dxf>
    </rfmt>
    <rfmt sheetId="1" sqref="AF119" start="0" length="0">
      <dxf>
        <fill>
          <patternFill patternType="none">
            <bgColor indexed="65"/>
          </patternFill>
        </fill>
      </dxf>
    </rfmt>
    <rfmt sheetId="1" sqref="AG119" start="0" length="0">
      <dxf>
        <fill>
          <patternFill patternType="none">
            <bgColor indexed="65"/>
          </patternFill>
        </fill>
      </dxf>
    </rfmt>
    <rfmt sheetId="1" sqref="AH119" start="0" length="0">
      <dxf>
        <fill>
          <patternFill patternType="none">
            <bgColor indexed="65"/>
          </patternFill>
        </fill>
      </dxf>
    </rfmt>
    <rfmt sheetId="1" sqref="AI119" start="0" length="0">
      <dxf>
        <fill>
          <patternFill patternType="none">
            <bgColor indexed="65"/>
          </patternFill>
        </fill>
      </dxf>
    </rfmt>
    <rfmt sheetId="1" sqref="AJ119" start="0" length="0">
      <dxf>
        <fill>
          <patternFill patternType="none">
            <bgColor indexed="65"/>
          </patternFill>
        </fill>
      </dxf>
    </rfmt>
    <rfmt sheetId="1" sqref="AK119" start="0" length="0">
      <dxf>
        <fill>
          <patternFill patternType="none">
            <bgColor indexed="65"/>
          </patternFill>
        </fill>
      </dxf>
    </rfmt>
    <rfmt sheetId="1" sqref="AL119" start="0" length="0">
      <dxf>
        <fill>
          <patternFill patternType="none">
            <bgColor indexed="65"/>
          </patternFill>
        </fill>
      </dxf>
    </rfmt>
    <rfmt sheetId="1" sqref="AM119" start="0" length="0">
      <dxf>
        <fill>
          <patternFill patternType="none">
            <bgColor indexed="65"/>
          </patternFill>
        </fill>
      </dxf>
    </rfmt>
    <rfmt sheetId="1" sqref="AN119" start="0" length="0">
      <dxf>
        <fill>
          <patternFill patternType="none">
            <bgColor indexed="65"/>
          </patternFill>
        </fill>
      </dxf>
    </rfmt>
    <rfmt sheetId="1" sqref="AO119" start="0" length="0">
      <dxf>
        <fill>
          <patternFill patternType="none">
            <bgColor indexed="65"/>
          </patternFill>
        </fill>
      </dxf>
    </rfmt>
    <rfmt sheetId="1" sqref="AP119" start="0" length="0">
      <dxf>
        <fill>
          <patternFill patternType="none">
            <bgColor indexed="65"/>
          </patternFill>
        </fill>
      </dxf>
    </rfmt>
    <rfmt sheetId="1" sqref="AQ119" start="0" length="0">
      <dxf>
        <fill>
          <patternFill patternType="none">
            <bgColor indexed="65"/>
          </patternFill>
        </fill>
      </dxf>
    </rfmt>
    <rfmt sheetId="1" sqref="AR119" start="0" length="0">
      <dxf>
        <fill>
          <patternFill patternType="none">
            <bgColor indexed="65"/>
          </patternFill>
        </fill>
      </dxf>
    </rfmt>
    <rfmt sheetId="1" sqref="AS119" start="0" length="0">
      <dxf>
        <fill>
          <patternFill patternType="none">
            <bgColor indexed="65"/>
          </patternFill>
        </fill>
      </dxf>
    </rfmt>
    <rfmt sheetId="1" sqref="AT119" start="0" length="0">
      <dxf>
        <fill>
          <patternFill patternType="none">
            <bgColor indexed="65"/>
          </patternFill>
        </fill>
      </dxf>
    </rfmt>
    <rfmt sheetId="1" sqref="AU119" start="0" length="0">
      <dxf>
        <fill>
          <patternFill patternType="none">
            <bgColor indexed="65"/>
          </patternFill>
        </fill>
      </dxf>
    </rfmt>
    <rfmt sheetId="1" sqref="AV119" start="0" length="0">
      <dxf>
        <fill>
          <patternFill patternType="none">
            <bgColor indexed="65"/>
          </patternFill>
        </fill>
      </dxf>
    </rfmt>
    <rfmt sheetId="1" sqref="AW119" start="0" length="0">
      <dxf>
        <fill>
          <patternFill patternType="none">
            <bgColor indexed="65"/>
          </patternFill>
        </fill>
      </dxf>
    </rfmt>
    <rfmt sheetId="1" sqref="AX119" start="0" length="0">
      <dxf>
        <fill>
          <patternFill patternType="none">
            <bgColor indexed="65"/>
          </patternFill>
        </fill>
      </dxf>
    </rfmt>
    <rfmt sheetId="1" sqref="AY119" start="0" length="0">
      <dxf>
        <fill>
          <patternFill patternType="none">
            <bgColor indexed="65"/>
          </patternFill>
        </fill>
      </dxf>
    </rfmt>
    <rfmt sheetId="1" sqref="AZ119" start="0" length="0">
      <dxf>
        <fill>
          <patternFill patternType="none">
            <bgColor indexed="65"/>
          </patternFill>
        </fill>
      </dxf>
    </rfmt>
    <rfmt sheetId="1" sqref="BA119" start="0" length="0">
      <dxf>
        <fill>
          <patternFill patternType="none">
            <bgColor indexed="65"/>
          </patternFill>
        </fill>
      </dxf>
    </rfmt>
    <rfmt sheetId="1" sqref="BB119" start="0" length="0">
      <dxf>
        <fill>
          <patternFill patternType="none">
            <bgColor indexed="65"/>
          </patternFill>
        </fill>
      </dxf>
    </rfmt>
    <rfmt sheetId="1" sqref="BC119" start="0" length="0">
      <dxf>
        <fill>
          <patternFill patternType="none">
            <bgColor indexed="65"/>
          </patternFill>
        </fill>
      </dxf>
    </rfmt>
    <rfmt sheetId="1" sqref="BD119" start="0" length="0">
      <dxf>
        <fill>
          <patternFill patternType="none">
            <bgColor indexed="65"/>
          </patternFill>
        </fill>
      </dxf>
    </rfmt>
    <rfmt sheetId="1" sqref="BE119" start="0" length="0">
      <dxf>
        <fill>
          <patternFill patternType="none">
            <bgColor indexed="65"/>
          </patternFill>
        </fill>
      </dxf>
    </rfmt>
    <rfmt sheetId="1" sqref="BF119" start="0" length="0">
      <dxf>
        <fill>
          <patternFill patternType="none">
            <bgColor indexed="65"/>
          </patternFill>
        </fill>
      </dxf>
    </rfmt>
    <rfmt sheetId="1" sqref="BG119" start="0" length="0">
      <dxf>
        <fill>
          <patternFill patternType="none">
            <bgColor indexed="65"/>
          </patternFill>
        </fill>
      </dxf>
    </rfmt>
    <rfmt sheetId="1" sqref="BH119" start="0" length="0">
      <dxf>
        <fill>
          <patternFill patternType="none">
            <bgColor indexed="65"/>
          </patternFill>
        </fill>
      </dxf>
    </rfmt>
    <rfmt sheetId="1" sqref="BI119" start="0" length="0">
      <dxf>
        <fill>
          <patternFill patternType="none">
            <bgColor indexed="65"/>
          </patternFill>
        </fill>
      </dxf>
    </rfmt>
    <rfmt sheetId="1" sqref="BJ119" start="0" length="0">
      <dxf>
        <fill>
          <patternFill patternType="none">
            <bgColor indexed="65"/>
          </patternFill>
        </fill>
      </dxf>
    </rfmt>
    <rfmt sheetId="1" sqref="BK119" start="0" length="0">
      <dxf>
        <fill>
          <patternFill patternType="none">
            <bgColor indexed="65"/>
          </patternFill>
        </fill>
      </dxf>
    </rfmt>
    <rfmt sheetId="1" sqref="BL119" start="0" length="0">
      <dxf>
        <fill>
          <patternFill patternType="none">
            <bgColor indexed="65"/>
          </patternFill>
        </fill>
      </dxf>
    </rfmt>
    <rfmt sheetId="1" sqref="BM119" start="0" length="0">
      <dxf>
        <fill>
          <patternFill patternType="none">
            <bgColor indexed="65"/>
          </patternFill>
        </fill>
      </dxf>
    </rfmt>
    <rfmt sheetId="1" sqref="BN119" start="0" length="0">
      <dxf>
        <fill>
          <patternFill patternType="none">
            <bgColor indexed="65"/>
          </patternFill>
        </fill>
      </dxf>
    </rfmt>
    <rfmt sheetId="1" sqref="BO119" start="0" length="0">
      <dxf>
        <fill>
          <patternFill patternType="none">
            <bgColor indexed="65"/>
          </patternFill>
        </fill>
      </dxf>
    </rfmt>
    <rfmt sheetId="1" sqref="BP119" start="0" length="0">
      <dxf>
        <fill>
          <patternFill patternType="none">
            <bgColor indexed="65"/>
          </patternFill>
        </fill>
      </dxf>
    </rfmt>
    <rfmt sheetId="1" sqref="BQ119" start="0" length="0">
      <dxf>
        <fill>
          <patternFill patternType="none">
            <bgColor indexed="65"/>
          </patternFill>
        </fill>
      </dxf>
    </rfmt>
    <rfmt sheetId="1" sqref="BR119" start="0" length="0">
      <dxf>
        <fill>
          <patternFill patternType="none">
            <bgColor indexed="65"/>
          </patternFill>
        </fill>
      </dxf>
    </rfmt>
    <rfmt sheetId="1" sqref="BS119" start="0" length="0">
      <dxf>
        <fill>
          <patternFill patternType="none">
            <bgColor indexed="65"/>
          </patternFill>
        </fill>
      </dxf>
    </rfmt>
    <rfmt sheetId="1" sqref="BT119" start="0" length="0">
      <dxf>
        <fill>
          <patternFill patternType="none">
            <bgColor indexed="65"/>
          </patternFill>
        </fill>
      </dxf>
    </rfmt>
    <rfmt sheetId="1" sqref="BU119" start="0" length="0">
      <dxf>
        <fill>
          <patternFill patternType="none">
            <bgColor indexed="65"/>
          </patternFill>
        </fill>
      </dxf>
    </rfmt>
    <rfmt sheetId="1" sqref="BV119" start="0" length="0">
      <dxf>
        <fill>
          <patternFill patternType="none">
            <bgColor indexed="65"/>
          </patternFill>
        </fill>
      </dxf>
    </rfmt>
    <rfmt sheetId="1" sqref="BW119" start="0" length="0">
      <dxf>
        <fill>
          <patternFill patternType="none">
            <bgColor indexed="65"/>
          </patternFill>
        </fill>
      </dxf>
    </rfmt>
    <rfmt sheetId="1" sqref="BX119" start="0" length="0">
      <dxf>
        <fill>
          <patternFill patternType="none">
            <bgColor indexed="65"/>
          </patternFill>
        </fill>
      </dxf>
    </rfmt>
    <rfmt sheetId="1" sqref="BY119" start="0" length="0">
      <dxf>
        <fill>
          <patternFill patternType="none">
            <bgColor indexed="65"/>
          </patternFill>
        </fill>
      </dxf>
    </rfmt>
    <rfmt sheetId="1" sqref="BZ119" start="0" length="0">
      <dxf>
        <fill>
          <patternFill patternType="none">
            <bgColor indexed="65"/>
          </patternFill>
        </fill>
      </dxf>
    </rfmt>
    <rfmt sheetId="1" sqref="CA119" start="0" length="0">
      <dxf>
        <fill>
          <patternFill patternType="none">
            <bgColor indexed="65"/>
          </patternFill>
        </fill>
      </dxf>
    </rfmt>
    <rfmt sheetId="1" sqref="CB119" start="0" length="0">
      <dxf>
        <fill>
          <patternFill patternType="none">
            <bgColor indexed="65"/>
          </patternFill>
        </fill>
      </dxf>
    </rfmt>
    <rfmt sheetId="1" sqref="CC119" start="0" length="0">
      <dxf>
        <fill>
          <patternFill patternType="none">
            <bgColor indexed="65"/>
          </patternFill>
        </fill>
      </dxf>
    </rfmt>
    <rfmt sheetId="1" sqref="CD119" start="0" length="0">
      <dxf>
        <fill>
          <patternFill patternType="none">
            <bgColor indexed="65"/>
          </patternFill>
        </fill>
      </dxf>
    </rfmt>
    <rfmt sheetId="1" sqref="CE119" start="0" length="0">
      <dxf>
        <fill>
          <patternFill patternType="none">
            <bgColor indexed="65"/>
          </patternFill>
        </fill>
      </dxf>
    </rfmt>
    <rfmt sheetId="1" sqref="CF119" start="0" length="0">
      <dxf>
        <fill>
          <patternFill patternType="none">
            <bgColor indexed="65"/>
          </patternFill>
        </fill>
      </dxf>
    </rfmt>
    <rfmt sheetId="1" sqref="CG119" start="0" length="0">
      <dxf>
        <fill>
          <patternFill patternType="none">
            <bgColor indexed="65"/>
          </patternFill>
        </fill>
      </dxf>
    </rfmt>
    <rfmt sheetId="1" sqref="CH119" start="0" length="0">
      <dxf>
        <fill>
          <patternFill patternType="none">
            <bgColor indexed="65"/>
          </patternFill>
        </fill>
      </dxf>
    </rfmt>
    <rfmt sheetId="1" sqref="CI119" start="0" length="0">
      <dxf>
        <fill>
          <patternFill patternType="none">
            <bgColor indexed="65"/>
          </patternFill>
        </fill>
      </dxf>
    </rfmt>
    <rfmt sheetId="1" sqref="CJ119" start="0" length="0">
      <dxf>
        <fill>
          <patternFill patternType="none">
            <bgColor indexed="65"/>
          </patternFill>
        </fill>
      </dxf>
    </rfmt>
    <rfmt sheetId="1" sqref="CK119" start="0" length="0">
      <dxf>
        <fill>
          <patternFill patternType="none">
            <bgColor indexed="65"/>
          </patternFill>
        </fill>
      </dxf>
    </rfmt>
    <rfmt sheetId="1" sqref="CL119" start="0" length="0">
      <dxf>
        <fill>
          <patternFill patternType="none">
            <bgColor indexed="65"/>
          </patternFill>
        </fill>
      </dxf>
    </rfmt>
    <rfmt sheetId="1" sqref="CM119" start="0" length="0">
      <dxf>
        <fill>
          <patternFill patternType="none">
            <bgColor indexed="65"/>
          </patternFill>
        </fill>
      </dxf>
    </rfmt>
    <rfmt sheetId="1" sqref="CN119" start="0" length="0">
      <dxf>
        <fill>
          <patternFill patternType="none">
            <bgColor indexed="65"/>
          </patternFill>
        </fill>
      </dxf>
    </rfmt>
    <rfmt sheetId="1" sqref="CO119" start="0" length="0">
      <dxf>
        <fill>
          <patternFill patternType="none">
            <bgColor indexed="65"/>
          </patternFill>
        </fill>
      </dxf>
    </rfmt>
    <rfmt sheetId="1" sqref="CP119" start="0" length="0">
      <dxf>
        <fill>
          <patternFill patternType="none">
            <bgColor indexed="65"/>
          </patternFill>
        </fill>
      </dxf>
    </rfmt>
    <rfmt sheetId="1" sqref="CQ119" start="0" length="0">
      <dxf>
        <fill>
          <patternFill patternType="none">
            <bgColor indexed="65"/>
          </patternFill>
        </fill>
      </dxf>
    </rfmt>
  </rrc>
  <rrc rId="5848" sId="1" ref="A119:XFD119" action="deleteRow">
    <undo index="0" exp="area" ref3D="1" dr="$A$210:$XFD$213" dn="Z_CFD58EC5_F475_4F0C_8822_861C497EA100_.wvu.Rows" sId="1"/>
    <rfmt sheetId="1" xfDxf="1" sqref="A119:XFD119" start="0" length="0">
      <dxf>
        <font>
          <sz val="11"/>
        </font>
        <fill>
          <patternFill patternType="solid">
            <bgColor rgb="FFFFFF00"/>
          </patternFill>
        </fill>
      </dxf>
    </rfmt>
    <rcc rId="0" sId="1" dxf="1">
      <nc r="A119" t="inlineStr">
        <is>
          <t>1181</t>
        </is>
      </nc>
      <ndxf>
        <font>
          <sz val="14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19" t="inlineStr">
        <is>
          <t>Співфінансування заходів, що реалізуються за рахунок субвенції з  державного бюджету місцевим бюджетам  на забезпечення якісної, сучасної та доступної загальної середньої освіти "Нова українська школа"</t>
        </is>
      </nc>
      <ndxf>
        <font>
          <sz val="14"/>
          <name val="Times New Roman"/>
          <scheme val="none"/>
        </font>
        <fill>
          <patternFill patternType="none">
            <bgColor indexed="65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9" start="0" length="0">
      <dxf>
        <font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9" start="0" length="0">
      <dxf>
        <font>
          <i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9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9" start="0" length="0">
      <dxf>
        <fill>
          <patternFill patternType="none">
            <bgColor indexed="65"/>
          </patternFill>
        </fill>
      </dxf>
    </rfmt>
    <rfmt sheetId="1" sqref="L119" start="0" length="0">
      <dxf>
        <fill>
          <patternFill patternType="none">
            <bgColor indexed="65"/>
          </patternFill>
        </fill>
      </dxf>
    </rfmt>
    <rfmt sheetId="1" sqref="M119" start="0" length="0">
      <dxf>
        <fill>
          <patternFill patternType="none">
            <bgColor indexed="65"/>
          </patternFill>
        </fill>
      </dxf>
    </rfmt>
    <rfmt sheetId="1" sqref="N119" start="0" length="0">
      <dxf>
        <fill>
          <patternFill patternType="none">
            <bgColor indexed="65"/>
          </patternFill>
        </fill>
      </dxf>
    </rfmt>
    <rfmt sheetId="1" sqref="O119" start="0" length="0">
      <dxf>
        <fill>
          <patternFill patternType="none">
            <bgColor indexed="65"/>
          </patternFill>
        </fill>
      </dxf>
    </rfmt>
    <rfmt sheetId="1" sqref="P119" start="0" length="0">
      <dxf>
        <fill>
          <patternFill patternType="none">
            <bgColor indexed="65"/>
          </patternFill>
        </fill>
      </dxf>
    </rfmt>
    <rfmt sheetId="1" sqref="Q119" start="0" length="0">
      <dxf>
        <fill>
          <patternFill patternType="none">
            <bgColor indexed="65"/>
          </patternFill>
        </fill>
      </dxf>
    </rfmt>
    <rfmt sheetId="1" sqref="R119" start="0" length="0">
      <dxf>
        <fill>
          <patternFill patternType="none">
            <bgColor indexed="65"/>
          </patternFill>
        </fill>
      </dxf>
    </rfmt>
    <rfmt sheetId="1" sqref="S119" start="0" length="0">
      <dxf>
        <fill>
          <patternFill patternType="none">
            <bgColor indexed="65"/>
          </patternFill>
        </fill>
      </dxf>
    </rfmt>
    <rfmt sheetId="1" sqref="T119" start="0" length="0">
      <dxf>
        <fill>
          <patternFill patternType="none">
            <bgColor indexed="65"/>
          </patternFill>
        </fill>
      </dxf>
    </rfmt>
    <rfmt sheetId="1" sqref="U119" start="0" length="0">
      <dxf>
        <fill>
          <patternFill patternType="none">
            <bgColor indexed="65"/>
          </patternFill>
        </fill>
      </dxf>
    </rfmt>
    <rfmt sheetId="1" sqref="V119" start="0" length="0">
      <dxf>
        <fill>
          <patternFill patternType="none">
            <bgColor indexed="65"/>
          </patternFill>
        </fill>
      </dxf>
    </rfmt>
    <rfmt sheetId="1" sqref="W119" start="0" length="0">
      <dxf>
        <fill>
          <patternFill patternType="none">
            <bgColor indexed="65"/>
          </patternFill>
        </fill>
      </dxf>
    </rfmt>
    <rfmt sheetId="1" sqref="X119" start="0" length="0">
      <dxf>
        <fill>
          <patternFill patternType="none">
            <bgColor indexed="65"/>
          </patternFill>
        </fill>
      </dxf>
    </rfmt>
    <rfmt sheetId="1" sqref="Y119" start="0" length="0">
      <dxf>
        <fill>
          <patternFill patternType="none">
            <bgColor indexed="65"/>
          </patternFill>
        </fill>
      </dxf>
    </rfmt>
    <rfmt sheetId="1" sqref="Z119" start="0" length="0">
      <dxf>
        <fill>
          <patternFill patternType="none">
            <bgColor indexed="65"/>
          </patternFill>
        </fill>
      </dxf>
    </rfmt>
    <rfmt sheetId="1" sqref="AA119" start="0" length="0">
      <dxf>
        <fill>
          <patternFill patternType="none">
            <bgColor indexed="65"/>
          </patternFill>
        </fill>
      </dxf>
    </rfmt>
    <rfmt sheetId="1" sqref="AB119" start="0" length="0">
      <dxf>
        <fill>
          <patternFill patternType="none">
            <bgColor indexed="65"/>
          </patternFill>
        </fill>
      </dxf>
    </rfmt>
    <rfmt sheetId="1" sqref="AC119" start="0" length="0">
      <dxf>
        <fill>
          <patternFill patternType="none">
            <bgColor indexed="65"/>
          </patternFill>
        </fill>
      </dxf>
    </rfmt>
    <rfmt sheetId="1" sqref="AD119" start="0" length="0">
      <dxf>
        <fill>
          <patternFill patternType="none">
            <bgColor indexed="65"/>
          </patternFill>
        </fill>
      </dxf>
    </rfmt>
    <rfmt sheetId="1" sqref="AE119" start="0" length="0">
      <dxf>
        <fill>
          <patternFill patternType="none">
            <bgColor indexed="65"/>
          </patternFill>
        </fill>
      </dxf>
    </rfmt>
    <rfmt sheetId="1" sqref="AF119" start="0" length="0">
      <dxf>
        <fill>
          <patternFill patternType="none">
            <bgColor indexed="65"/>
          </patternFill>
        </fill>
      </dxf>
    </rfmt>
    <rfmt sheetId="1" sqref="AG119" start="0" length="0">
      <dxf>
        <fill>
          <patternFill patternType="none">
            <bgColor indexed="65"/>
          </patternFill>
        </fill>
      </dxf>
    </rfmt>
    <rfmt sheetId="1" sqref="AH119" start="0" length="0">
      <dxf>
        <fill>
          <patternFill patternType="none">
            <bgColor indexed="65"/>
          </patternFill>
        </fill>
      </dxf>
    </rfmt>
    <rfmt sheetId="1" sqref="AI119" start="0" length="0">
      <dxf>
        <fill>
          <patternFill patternType="none">
            <bgColor indexed="65"/>
          </patternFill>
        </fill>
      </dxf>
    </rfmt>
    <rfmt sheetId="1" sqref="AJ119" start="0" length="0">
      <dxf>
        <fill>
          <patternFill patternType="none">
            <bgColor indexed="65"/>
          </patternFill>
        </fill>
      </dxf>
    </rfmt>
    <rfmt sheetId="1" sqref="AK119" start="0" length="0">
      <dxf>
        <fill>
          <patternFill patternType="none">
            <bgColor indexed="65"/>
          </patternFill>
        </fill>
      </dxf>
    </rfmt>
    <rfmt sheetId="1" sqref="AL119" start="0" length="0">
      <dxf>
        <fill>
          <patternFill patternType="none">
            <bgColor indexed="65"/>
          </patternFill>
        </fill>
      </dxf>
    </rfmt>
    <rfmt sheetId="1" sqref="AM119" start="0" length="0">
      <dxf>
        <fill>
          <patternFill patternType="none">
            <bgColor indexed="65"/>
          </patternFill>
        </fill>
      </dxf>
    </rfmt>
    <rfmt sheetId="1" sqref="AN119" start="0" length="0">
      <dxf>
        <fill>
          <patternFill patternType="none">
            <bgColor indexed="65"/>
          </patternFill>
        </fill>
      </dxf>
    </rfmt>
    <rfmt sheetId="1" sqref="AO119" start="0" length="0">
      <dxf>
        <fill>
          <patternFill patternType="none">
            <bgColor indexed="65"/>
          </patternFill>
        </fill>
      </dxf>
    </rfmt>
    <rfmt sheetId="1" sqref="AP119" start="0" length="0">
      <dxf>
        <fill>
          <patternFill patternType="none">
            <bgColor indexed="65"/>
          </patternFill>
        </fill>
      </dxf>
    </rfmt>
    <rfmt sheetId="1" sqref="AQ119" start="0" length="0">
      <dxf>
        <fill>
          <patternFill patternType="none">
            <bgColor indexed="65"/>
          </patternFill>
        </fill>
      </dxf>
    </rfmt>
    <rfmt sheetId="1" sqref="AR119" start="0" length="0">
      <dxf>
        <fill>
          <patternFill patternType="none">
            <bgColor indexed="65"/>
          </patternFill>
        </fill>
      </dxf>
    </rfmt>
    <rfmt sheetId="1" sqref="AS119" start="0" length="0">
      <dxf>
        <fill>
          <patternFill patternType="none">
            <bgColor indexed="65"/>
          </patternFill>
        </fill>
      </dxf>
    </rfmt>
    <rfmt sheetId="1" sqref="AT119" start="0" length="0">
      <dxf>
        <fill>
          <patternFill patternType="none">
            <bgColor indexed="65"/>
          </patternFill>
        </fill>
      </dxf>
    </rfmt>
    <rfmt sheetId="1" sqref="AU119" start="0" length="0">
      <dxf>
        <fill>
          <patternFill patternType="none">
            <bgColor indexed="65"/>
          </patternFill>
        </fill>
      </dxf>
    </rfmt>
    <rfmt sheetId="1" sqref="AV119" start="0" length="0">
      <dxf>
        <fill>
          <patternFill patternType="none">
            <bgColor indexed="65"/>
          </patternFill>
        </fill>
      </dxf>
    </rfmt>
    <rfmt sheetId="1" sqref="AW119" start="0" length="0">
      <dxf>
        <fill>
          <patternFill patternType="none">
            <bgColor indexed="65"/>
          </patternFill>
        </fill>
      </dxf>
    </rfmt>
    <rfmt sheetId="1" sqref="AX119" start="0" length="0">
      <dxf>
        <fill>
          <patternFill patternType="none">
            <bgColor indexed="65"/>
          </patternFill>
        </fill>
      </dxf>
    </rfmt>
    <rfmt sheetId="1" sqref="AY119" start="0" length="0">
      <dxf>
        <fill>
          <patternFill patternType="none">
            <bgColor indexed="65"/>
          </patternFill>
        </fill>
      </dxf>
    </rfmt>
    <rfmt sheetId="1" sqref="AZ119" start="0" length="0">
      <dxf>
        <fill>
          <patternFill patternType="none">
            <bgColor indexed="65"/>
          </patternFill>
        </fill>
      </dxf>
    </rfmt>
    <rfmt sheetId="1" sqref="BA119" start="0" length="0">
      <dxf>
        <fill>
          <patternFill patternType="none">
            <bgColor indexed="65"/>
          </patternFill>
        </fill>
      </dxf>
    </rfmt>
    <rfmt sheetId="1" sqref="BB119" start="0" length="0">
      <dxf>
        <fill>
          <patternFill patternType="none">
            <bgColor indexed="65"/>
          </patternFill>
        </fill>
      </dxf>
    </rfmt>
    <rfmt sheetId="1" sqref="BC119" start="0" length="0">
      <dxf>
        <fill>
          <patternFill patternType="none">
            <bgColor indexed="65"/>
          </patternFill>
        </fill>
      </dxf>
    </rfmt>
    <rfmt sheetId="1" sqref="BD119" start="0" length="0">
      <dxf>
        <fill>
          <patternFill patternType="none">
            <bgColor indexed="65"/>
          </patternFill>
        </fill>
      </dxf>
    </rfmt>
    <rfmt sheetId="1" sqref="BE119" start="0" length="0">
      <dxf>
        <fill>
          <patternFill patternType="none">
            <bgColor indexed="65"/>
          </patternFill>
        </fill>
      </dxf>
    </rfmt>
    <rfmt sheetId="1" sqref="BF119" start="0" length="0">
      <dxf>
        <fill>
          <patternFill patternType="none">
            <bgColor indexed="65"/>
          </patternFill>
        </fill>
      </dxf>
    </rfmt>
    <rfmt sheetId="1" sqref="BG119" start="0" length="0">
      <dxf>
        <fill>
          <patternFill patternType="none">
            <bgColor indexed="65"/>
          </patternFill>
        </fill>
      </dxf>
    </rfmt>
    <rfmt sheetId="1" sqref="BH119" start="0" length="0">
      <dxf>
        <fill>
          <patternFill patternType="none">
            <bgColor indexed="65"/>
          </patternFill>
        </fill>
      </dxf>
    </rfmt>
    <rfmt sheetId="1" sqref="BI119" start="0" length="0">
      <dxf>
        <fill>
          <patternFill patternType="none">
            <bgColor indexed="65"/>
          </patternFill>
        </fill>
      </dxf>
    </rfmt>
    <rfmt sheetId="1" sqref="BJ119" start="0" length="0">
      <dxf>
        <fill>
          <patternFill patternType="none">
            <bgColor indexed="65"/>
          </patternFill>
        </fill>
      </dxf>
    </rfmt>
    <rfmt sheetId="1" sqref="BK119" start="0" length="0">
      <dxf>
        <fill>
          <patternFill patternType="none">
            <bgColor indexed="65"/>
          </patternFill>
        </fill>
      </dxf>
    </rfmt>
    <rfmt sheetId="1" sqref="BL119" start="0" length="0">
      <dxf>
        <fill>
          <patternFill patternType="none">
            <bgColor indexed="65"/>
          </patternFill>
        </fill>
      </dxf>
    </rfmt>
    <rfmt sheetId="1" sqref="BM119" start="0" length="0">
      <dxf>
        <fill>
          <patternFill patternType="none">
            <bgColor indexed="65"/>
          </patternFill>
        </fill>
      </dxf>
    </rfmt>
    <rfmt sheetId="1" sqref="BN119" start="0" length="0">
      <dxf>
        <fill>
          <patternFill patternType="none">
            <bgColor indexed="65"/>
          </patternFill>
        </fill>
      </dxf>
    </rfmt>
    <rfmt sheetId="1" sqref="BO119" start="0" length="0">
      <dxf>
        <fill>
          <patternFill patternType="none">
            <bgColor indexed="65"/>
          </patternFill>
        </fill>
      </dxf>
    </rfmt>
    <rfmt sheetId="1" sqref="BP119" start="0" length="0">
      <dxf>
        <fill>
          <patternFill patternType="none">
            <bgColor indexed="65"/>
          </patternFill>
        </fill>
      </dxf>
    </rfmt>
    <rfmt sheetId="1" sqref="BQ119" start="0" length="0">
      <dxf>
        <fill>
          <patternFill patternType="none">
            <bgColor indexed="65"/>
          </patternFill>
        </fill>
      </dxf>
    </rfmt>
    <rfmt sheetId="1" sqref="BR119" start="0" length="0">
      <dxf>
        <fill>
          <patternFill patternType="none">
            <bgColor indexed="65"/>
          </patternFill>
        </fill>
      </dxf>
    </rfmt>
    <rfmt sheetId="1" sqref="BS119" start="0" length="0">
      <dxf>
        <fill>
          <patternFill patternType="none">
            <bgColor indexed="65"/>
          </patternFill>
        </fill>
      </dxf>
    </rfmt>
    <rfmt sheetId="1" sqref="BT119" start="0" length="0">
      <dxf>
        <fill>
          <patternFill patternType="none">
            <bgColor indexed="65"/>
          </patternFill>
        </fill>
      </dxf>
    </rfmt>
    <rfmt sheetId="1" sqref="BU119" start="0" length="0">
      <dxf>
        <fill>
          <patternFill patternType="none">
            <bgColor indexed="65"/>
          </patternFill>
        </fill>
      </dxf>
    </rfmt>
    <rfmt sheetId="1" sqref="BV119" start="0" length="0">
      <dxf>
        <fill>
          <patternFill patternType="none">
            <bgColor indexed="65"/>
          </patternFill>
        </fill>
      </dxf>
    </rfmt>
    <rfmt sheetId="1" sqref="BW119" start="0" length="0">
      <dxf>
        <fill>
          <patternFill patternType="none">
            <bgColor indexed="65"/>
          </patternFill>
        </fill>
      </dxf>
    </rfmt>
    <rfmt sheetId="1" sqref="BX119" start="0" length="0">
      <dxf>
        <fill>
          <patternFill patternType="none">
            <bgColor indexed="65"/>
          </patternFill>
        </fill>
      </dxf>
    </rfmt>
    <rfmt sheetId="1" sqref="BY119" start="0" length="0">
      <dxf>
        <fill>
          <patternFill patternType="none">
            <bgColor indexed="65"/>
          </patternFill>
        </fill>
      </dxf>
    </rfmt>
    <rfmt sheetId="1" sqref="BZ119" start="0" length="0">
      <dxf>
        <fill>
          <patternFill patternType="none">
            <bgColor indexed="65"/>
          </patternFill>
        </fill>
      </dxf>
    </rfmt>
    <rfmt sheetId="1" sqref="CA119" start="0" length="0">
      <dxf>
        <fill>
          <patternFill patternType="none">
            <bgColor indexed="65"/>
          </patternFill>
        </fill>
      </dxf>
    </rfmt>
    <rfmt sheetId="1" sqref="CB119" start="0" length="0">
      <dxf>
        <fill>
          <patternFill patternType="none">
            <bgColor indexed="65"/>
          </patternFill>
        </fill>
      </dxf>
    </rfmt>
    <rfmt sheetId="1" sqref="CC119" start="0" length="0">
      <dxf>
        <fill>
          <patternFill patternType="none">
            <bgColor indexed="65"/>
          </patternFill>
        </fill>
      </dxf>
    </rfmt>
    <rfmt sheetId="1" sqref="CD119" start="0" length="0">
      <dxf>
        <fill>
          <patternFill patternType="none">
            <bgColor indexed="65"/>
          </patternFill>
        </fill>
      </dxf>
    </rfmt>
    <rfmt sheetId="1" sqref="CE119" start="0" length="0">
      <dxf>
        <fill>
          <patternFill patternType="none">
            <bgColor indexed="65"/>
          </patternFill>
        </fill>
      </dxf>
    </rfmt>
    <rfmt sheetId="1" sqref="CF119" start="0" length="0">
      <dxf>
        <fill>
          <patternFill patternType="none">
            <bgColor indexed="65"/>
          </patternFill>
        </fill>
      </dxf>
    </rfmt>
    <rfmt sheetId="1" sqref="CG119" start="0" length="0">
      <dxf>
        <fill>
          <patternFill patternType="none">
            <bgColor indexed="65"/>
          </patternFill>
        </fill>
      </dxf>
    </rfmt>
    <rfmt sheetId="1" sqref="CH119" start="0" length="0">
      <dxf>
        <fill>
          <patternFill patternType="none">
            <bgColor indexed="65"/>
          </patternFill>
        </fill>
      </dxf>
    </rfmt>
    <rfmt sheetId="1" sqref="CI119" start="0" length="0">
      <dxf>
        <fill>
          <patternFill patternType="none">
            <bgColor indexed="65"/>
          </patternFill>
        </fill>
      </dxf>
    </rfmt>
    <rfmt sheetId="1" sqref="CJ119" start="0" length="0">
      <dxf>
        <fill>
          <patternFill patternType="none">
            <bgColor indexed="65"/>
          </patternFill>
        </fill>
      </dxf>
    </rfmt>
    <rfmt sheetId="1" sqref="CK119" start="0" length="0">
      <dxf>
        <fill>
          <patternFill patternType="none">
            <bgColor indexed="65"/>
          </patternFill>
        </fill>
      </dxf>
    </rfmt>
    <rfmt sheetId="1" sqref="CL119" start="0" length="0">
      <dxf>
        <fill>
          <patternFill patternType="none">
            <bgColor indexed="65"/>
          </patternFill>
        </fill>
      </dxf>
    </rfmt>
    <rfmt sheetId="1" sqref="CM119" start="0" length="0">
      <dxf>
        <fill>
          <patternFill patternType="none">
            <bgColor indexed="65"/>
          </patternFill>
        </fill>
      </dxf>
    </rfmt>
    <rfmt sheetId="1" sqref="CN119" start="0" length="0">
      <dxf>
        <fill>
          <patternFill patternType="none">
            <bgColor indexed="65"/>
          </patternFill>
        </fill>
      </dxf>
    </rfmt>
    <rfmt sheetId="1" sqref="CO119" start="0" length="0">
      <dxf>
        <fill>
          <patternFill patternType="none">
            <bgColor indexed="65"/>
          </patternFill>
        </fill>
      </dxf>
    </rfmt>
    <rfmt sheetId="1" sqref="CP119" start="0" length="0">
      <dxf>
        <fill>
          <patternFill patternType="none">
            <bgColor indexed="65"/>
          </patternFill>
        </fill>
      </dxf>
    </rfmt>
    <rfmt sheetId="1" sqref="CQ119" start="0" length="0">
      <dxf>
        <fill>
          <patternFill patternType="none">
            <bgColor indexed="65"/>
          </patternFill>
        </fill>
      </dxf>
    </rfmt>
  </rrc>
  <rrc rId="5849" sId="1" ref="A119:XFD119" action="deleteRow">
    <undo index="0" exp="area" ref3D="1" dr="$A$209:$XFD$212" dn="Z_CFD58EC5_F475_4F0C_8822_861C497EA100_.wvu.Rows" sId="1"/>
    <rfmt sheetId="1" xfDxf="1" sqref="A119:XFD119" start="0" length="0">
      <dxf>
        <font>
          <sz val="11"/>
        </font>
        <fill>
          <patternFill patternType="solid">
            <bgColor rgb="FFFFFF00"/>
          </patternFill>
        </fill>
      </dxf>
    </rfmt>
    <rcc rId="0" sId="1" dxf="1">
      <nc r="A119" t="inlineStr">
        <is>
          <t>1182</t>
        </is>
      </nc>
      <ndxf>
        <font>
          <sz val="14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19" t="inlineStr">
        <is>
      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      </is>
      </nc>
      <ndxf>
        <font>
          <sz val="14"/>
          <name val="Times New Roman"/>
          <scheme val="none"/>
        </font>
        <fill>
          <patternFill patternType="none">
            <bgColor indexed="65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9" start="0" length="0">
      <dxf>
        <font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9" start="0" length="0">
      <dxf>
        <font>
          <i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9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9" start="0" length="0">
      <dxf>
        <fill>
          <patternFill patternType="none">
            <bgColor indexed="65"/>
          </patternFill>
        </fill>
      </dxf>
    </rfmt>
    <rfmt sheetId="1" sqref="L119" start="0" length="0">
      <dxf>
        <fill>
          <patternFill patternType="none">
            <bgColor indexed="65"/>
          </patternFill>
        </fill>
      </dxf>
    </rfmt>
    <rfmt sheetId="1" sqref="M119" start="0" length="0">
      <dxf>
        <fill>
          <patternFill patternType="none">
            <bgColor indexed="65"/>
          </patternFill>
        </fill>
      </dxf>
    </rfmt>
    <rfmt sheetId="1" sqref="N119" start="0" length="0">
      <dxf>
        <fill>
          <patternFill patternType="none">
            <bgColor indexed="65"/>
          </patternFill>
        </fill>
      </dxf>
    </rfmt>
    <rfmt sheetId="1" sqref="O119" start="0" length="0">
      <dxf>
        <fill>
          <patternFill patternType="none">
            <bgColor indexed="65"/>
          </patternFill>
        </fill>
      </dxf>
    </rfmt>
    <rfmt sheetId="1" sqref="P119" start="0" length="0">
      <dxf>
        <fill>
          <patternFill patternType="none">
            <bgColor indexed="65"/>
          </patternFill>
        </fill>
      </dxf>
    </rfmt>
    <rfmt sheetId="1" sqref="Q119" start="0" length="0">
      <dxf>
        <fill>
          <patternFill patternType="none">
            <bgColor indexed="65"/>
          </patternFill>
        </fill>
      </dxf>
    </rfmt>
    <rfmt sheetId="1" sqref="R119" start="0" length="0">
      <dxf>
        <fill>
          <patternFill patternType="none">
            <bgColor indexed="65"/>
          </patternFill>
        </fill>
      </dxf>
    </rfmt>
    <rfmt sheetId="1" sqref="S119" start="0" length="0">
      <dxf>
        <fill>
          <patternFill patternType="none">
            <bgColor indexed="65"/>
          </patternFill>
        </fill>
      </dxf>
    </rfmt>
    <rfmt sheetId="1" sqref="T119" start="0" length="0">
      <dxf>
        <fill>
          <patternFill patternType="none">
            <bgColor indexed="65"/>
          </patternFill>
        </fill>
      </dxf>
    </rfmt>
    <rfmt sheetId="1" sqref="U119" start="0" length="0">
      <dxf>
        <fill>
          <patternFill patternType="none">
            <bgColor indexed="65"/>
          </patternFill>
        </fill>
      </dxf>
    </rfmt>
    <rfmt sheetId="1" sqref="V119" start="0" length="0">
      <dxf>
        <fill>
          <patternFill patternType="none">
            <bgColor indexed="65"/>
          </patternFill>
        </fill>
      </dxf>
    </rfmt>
    <rfmt sheetId="1" sqref="W119" start="0" length="0">
      <dxf>
        <fill>
          <patternFill patternType="none">
            <bgColor indexed="65"/>
          </patternFill>
        </fill>
      </dxf>
    </rfmt>
    <rfmt sheetId="1" sqref="X119" start="0" length="0">
      <dxf>
        <fill>
          <patternFill patternType="none">
            <bgColor indexed="65"/>
          </patternFill>
        </fill>
      </dxf>
    </rfmt>
    <rfmt sheetId="1" sqref="Y119" start="0" length="0">
      <dxf>
        <fill>
          <patternFill patternType="none">
            <bgColor indexed="65"/>
          </patternFill>
        </fill>
      </dxf>
    </rfmt>
    <rfmt sheetId="1" sqref="Z119" start="0" length="0">
      <dxf>
        <fill>
          <patternFill patternType="none">
            <bgColor indexed="65"/>
          </patternFill>
        </fill>
      </dxf>
    </rfmt>
    <rfmt sheetId="1" sqref="AA119" start="0" length="0">
      <dxf>
        <fill>
          <patternFill patternType="none">
            <bgColor indexed="65"/>
          </patternFill>
        </fill>
      </dxf>
    </rfmt>
    <rfmt sheetId="1" sqref="AB119" start="0" length="0">
      <dxf>
        <fill>
          <patternFill patternType="none">
            <bgColor indexed="65"/>
          </patternFill>
        </fill>
      </dxf>
    </rfmt>
    <rfmt sheetId="1" sqref="AC119" start="0" length="0">
      <dxf>
        <fill>
          <patternFill patternType="none">
            <bgColor indexed="65"/>
          </patternFill>
        </fill>
      </dxf>
    </rfmt>
    <rfmt sheetId="1" sqref="AD119" start="0" length="0">
      <dxf>
        <fill>
          <patternFill patternType="none">
            <bgColor indexed="65"/>
          </patternFill>
        </fill>
      </dxf>
    </rfmt>
    <rfmt sheetId="1" sqref="AE119" start="0" length="0">
      <dxf>
        <fill>
          <patternFill patternType="none">
            <bgColor indexed="65"/>
          </patternFill>
        </fill>
      </dxf>
    </rfmt>
    <rfmt sheetId="1" sqref="AF119" start="0" length="0">
      <dxf>
        <fill>
          <patternFill patternType="none">
            <bgColor indexed="65"/>
          </patternFill>
        </fill>
      </dxf>
    </rfmt>
    <rfmt sheetId="1" sqref="AG119" start="0" length="0">
      <dxf>
        <fill>
          <patternFill patternType="none">
            <bgColor indexed="65"/>
          </patternFill>
        </fill>
      </dxf>
    </rfmt>
    <rfmt sheetId="1" sqref="AH119" start="0" length="0">
      <dxf>
        <fill>
          <patternFill patternType="none">
            <bgColor indexed="65"/>
          </patternFill>
        </fill>
      </dxf>
    </rfmt>
    <rfmt sheetId="1" sqref="AI119" start="0" length="0">
      <dxf>
        <fill>
          <patternFill patternType="none">
            <bgColor indexed="65"/>
          </patternFill>
        </fill>
      </dxf>
    </rfmt>
    <rfmt sheetId="1" sqref="AJ119" start="0" length="0">
      <dxf>
        <fill>
          <patternFill patternType="none">
            <bgColor indexed="65"/>
          </patternFill>
        </fill>
      </dxf>
    </rfmt>
    <rfmt sheetId="1" sqref="AK119" start="0" length="0">
      <dxf>
        <fill>
          <patternFill patternType="none">
            <bgColor indexed="65"/>
          </patternFill>
        </fill>
      </dxf>
    </rfmt>
    <rfmt sheetId="1" sqref="AL119" start="0" length="0">
      <dxf>
        <fill>
          <patternFill patternType="none">
            <bgColor indexed="65"/>
          </patternFill>
        </fill>
      </dxf>
    </rfmt>
    <rfmt sheetId="1" sqref="AM119" start="0" length="0">
      <dxf>
        <fill>
          <patternFill patternType="none">
            <bgColor indexed="65"/>
          </patternFill>
        </fill>
      </dxf>
    </rfmt>
    <rfmt sheetId="1" sqref="AN119" start="0" length="0">
      <dxf>
        <fill>
          <patternFill patternType="none">
            <bgColor indexed="65"/>
          </patternFill>
        </fill>
      </dxf>
    </rfmt>
    <rfmt sheetId="1" sqref="AO119" start="0" length="0">
      <dxf>
        <fill>
          <patternFill patternType="none">
            <bgColor indexed="65"/>
          </patternFill>
        </fill>
      </dxf>
    </rfmt>
    <rfmt sheetId="1" sqref="AP119" start="0" length="0">
      <dxf>
        <fill>
          <patternFill patternType="none">
            <bgColor indexed="65"/>
          </patternFill>
        </fill>
      </dxf>
    </rfmt>
    <rfmt sheetId="1" sqref="AQ119" start="0" length="0">
      <dxf>
        <fill>
          <patternFill patternType="none">
            <bgColor indexed="65"/>
          </patternFill>
        </fill>
      </dxf>
    </rfmt>
    <rfmt sheetId="1" sqref="AR119" start="0" length="0">
      <dxf>
        <fill>
          <patternFill patternType="none">
            <bgColor indexed="65"/>
          </patternFill>
        </fill>
      </dxf>
    </rfmt>
    <rfmt sheetId="1" sqref="AS119" start="0" length="0">
      <dxf>
        <fill>
          <patternFill patternType="none">
            <bgColor indexed="65"/>
          </patternFill>
        </fill>
      </dxf>
    </rfmt>
    <rfmt sheetId="1" sqref="AT119" start="0" length="0">
      <dxf>
        <fill>
          <patternFill patternType="none">
            <bgColor indexed="65"/>
          </patternFill>
        </fill>
      </dxf>
    </rfmt>
    <rfmt sheetId="1" sqref="AU119" start="0" length="0">
      <dxf>
        <fill>
          <patternFill patternType="none">
            <bgColor indexed="65"/>
          </patternFill>
        </fill>
      </dxf>
    </rfmt>
    <rfmt sheetId="1" sqref="AV119" start="0" length="0">
      <dxf>
        <fill>
          <patternFill patternType="none">
            <bgColor indexed="65"/>
          </patternFill>
        </fill>
      </dxf>
    </rfmt>
    <rfmt sheetId="1" sqref="AW119" start="0" length="0">
      <dxf>
        <fill>
          <patternFill patternType="none">
            <bgColor indexed="65"/>
          </patternFill>
        </fill>
      </dxf>
    </rfmt>
    <rfmt sheetId="1" sqref="AX119" start="0" length="0">
      <dxf>
        <fill>
          <patternFill patternType="none">
            <bgColor indexed="65"/>
          </patternFill>
        </fill>
      </dxf>
    </rfmt>
    <rfmt sheetId="1" sqref="AY119" start="0" length="0">
      <dxf>
        <fill>
          <patternFill patternType="none">
            <bgColor indexed="65"/>
          </patternFill>
        </fill>
      </dxf>
    </rfmt>
    <rfmt sheetId="1" sqref="AZ119" start="0" length="0">
      <dxf>
        <fill>
          <patternFill patternType="none">
            <bgColor indexed="65"/>
          </patternFill>
        </fill>
      </dxf>
    </rfmt>
    <rfmt sheetId="1" sqref="BA119" start="0" length="0">
      <dxf>
        <fill>
          <patternFill patternType="none">
            <bgColor indexed="65"/>
          </patternFill>
        </fill>
      </dxf>
    </rfmt>
    <rfmt sheetId="1" sqref="BB119" start="0" length="0">
      <dxf>
        <fill>
          <patternFill patternType="none">
            <bgColor indexed="65"/>
          </patternFill>
        </fill>
      </dxf>
    </rfmt>
    <rfmt sheetId="1" sqref="BC119" start="0" length="0">
      <dxf>
        <fill>
          <patternFill patternType="none">
            <bgColor indexed="65"/>
          </patternFill>
        </fill>
      </dxf>
    </rfmt>
    <rfmt sheetId="1" sqref="BD119" start="0" length="0">
      <dxf>
        <fill>
          <patternFill patternType="none">
            <bgColor indexed="65"/>
          </patternFill>
        </fill>
      </dxf>
    </rfmt>
    <rfmt sheetId="1" sqref="BE119" start="0" length="0">
      <dxf>
        <fill>
          <patternFill patternType="none">
            <bgColor indexed="65"/>
          </patternFill>
        </fill>
      </dxf>
    </rfmt>
    <rfmt sheetId="1" sqref="BF119" start="0" length="0">
      <dxf>
        <fill>
          <patternFill patternType="none">
            <bgColor indexed="65"/>
          </patternFill>
        </fill>
      </dxf>
    </rfmt>
    <rfmt sheetId="1" sqref="BG119" start="0" length="0">
      <dxf>
        <fill>
          <patternFill patternType="none">
            <bgColor indexed="65"/>
          </patternFill>
        </fill>
      </dxf>
    </rfmt>
    <rfmt sheetId="1" sqref="BH119" start="0" length="0">
      <dxf>
        <fill>
          <patternFill patternType="none">
            <bgColor indexed="65"/>
          </patternFill>
        </fill>
      </dxf>
    </rfmt>
    <rfmt sheetId="1" sqref="BI119" start="0" length="0">
      <dxf>
        <fill>
          <patternFill patternType="none">
            <bgColor indexed="65"/>
          </patternFill>
        </fill>
      </dxf>
    </rfmt>
    <rfmt sheetId="1" sqref="BJ119" start="0" length="0">
      <dxf>
        <fill>
          <patternFill patternType="none">
            <bgColor indexed="65"/>
          </patternFill>
        </fill>
      </dxf>
    </rfmt>
    <rfmt sheetId="1" sqref="BK119" start="0" length="0">
      <dxf>
        <fill>
          <patternFill patternType="none">
            <bgColor indexed="65"/>
          </patternFill>
        </fill>
      </dxf>
    </rfmt>
    <rfmt sheetId="1" sqref="BL119" start="0" length="0">
      <dxf>
        <fill>
          <patternFill patternType="none">
            <bgColor indexed="65"/>
          </patternFill>
        </fill>
      </dxf>
    </rfmt>
    <rfmt sheetId="1" sqref="BM119" start="0" length="0">
      <dxf>
        <fill>
          <patternFill patternType="none">
            <bgColor indexed="65"/>
          </patternFill>
        </fill>
      </dxf>
    </rfmt>
    <rfmt sheetId="1" sqref="BN119" start="0" length="0">
      <dxf>
        <fill>
          <patternFill patternType="none">
            <bgColor indexed="65"/>
          </patternFill>
        </fill>
      </dxf>
    </rfmt>
    <rfmt sheetId="1" sqref="BO119" start="0" length="0">
      <dxf>
        <fill>
          <patternFill patternType="none">
            <bgColor indexed="65"/>
          </patternFill>
        </fill>
      </dxf>
    </rfmt>
    <rfmt sheetId="1" sqref="BP119" start="0" length="0">
      <dxf>
        <fill>
          <patternFill patternType="none">
            <bgColor indexed="65"/>
          </patternFill>
        </fill>
      </dxf>
    </rfmt>
    <rfmt sheetId="1" sqref="BQ119" start="0" length="0">
      <dxf>
        <fill>
          <patternFill patternType="none">
            <bgColor indexed="65"/>
          </patternFill>
        </fill>
      </dxf>
    </rfmt>
    <rfmt sheetId="1" sqref="BR119" start="0" length="0">
      <dxf>
        <fill>
          <patternFill patternType="none">
            <bgColor indexed="65"/>
          </patternFill>
        </fill>
      </dxf>
    </rfmt>
    <rfmt sheetId="1" sqref="BS119" start="0" length="0">
      <dxf>
        <fill>
          <patternFill patternType="none">
            <bgColor indexed="65"/>
          </patternFill>
        </fill>
      </dxf>
    </rfmt>
    <rfmt sheetId="1" sqref="BT119" start="0" length="0">
      <dxf>
        <fill>
          <patternFill patternType="none">
            <bgColor indexed="65"/>
          </patternFill>
        </fill>
      </dxf>
    </rfmt>
    <rfmt sheetId="1" sqref="BU119" start="0" length="0">
      <dxf>
        <fill>
          <patternFill patternType="none">
            <bgColor indexed="65"/>
          </patternFill>
        </fill>
      </dxf>
    </rfmt>
    <rfmt sheetId="1" sqref="BV119" start="0" length="0">
      <dxf>
        <fill>
          <patternFill patternType="none">
            <bgColor indexed="65"/>
          </patternFill>
        </fill>
      </dxf>
    </rfmt>
    <rfmt sheetId="1" sqref="BW119" start="0" length="0">
      <dxf>
        <fill>
          <patternFill patternType="none">
            <bgColor indexed="65"/>
          </patternFill>
        </fill>
      </dxf>
    </rfmt>
    <rfmt sheetId="1" sqref="BX119" start="0" length="0">
      <dxf>
        <fill>
          <patternFill patternType="none">
            <bgColor indexed="65"/>
          </patternFill>
        </fill>
      </dxf>
    </rfmt>
    <rfmt sheetId="1" sqref="BY119" start="0" length="0">
      <dxf>
        <fill>
          <patternFill patternType="none">
            <bgColor indexed="65"/>
          </patternFill>
        </fill>
      </dxf>
    </rfmt>
    <rfmt sheetId="1" sqref="BZ119" start="0" length="0">
      <dxf>
        <fill>
          <patternFill patternType="none">
            <bgColor indexed="65"/>
          </patternFill>
        </fill>
      </dxf>
    </rfmt>
    <rfmt sheetId="1" sqref="CA119" start="0" length="0">
      <dxf>
        <fill>
          <patternFill patternType="none">
            <bgColor indexed="65"/>
          </patternFill>
        </fill>
      </dxf>
    </rfmt>
    <rfmt sheetId="1" sqref="CB119" start="0" length="0">
      <dxf>
        <fill>
          <patternFill patternType="none">
            <bgColor indexed="65"/>
          </patternFill>
        </fill>
      </dxf>
    </rfmt>
    <rfmt sheetId="1" sqref="CC119" start="0" length="0">
      <dxf>
        <fill>
          <patternFill patternType="none">
            <bgColor indexed="65"/>
          </patternFill>
        </fill>
      </dxf>
    </rfmt>
    <rfmt sheetId="1" sqref="CD119" start="0" length="0">
      <dxf>
        <fill>
          <patternFill patternType="none">
            <bgColor indexed="65"/>
          </patternFill>
        </fill>
      </dxf>
    </rfmt>
    <rfmt sheetId="1" sqref="CE119" start="0" length="0">
      <dxf>
        <fill>
          <patternFill patternType="none">
            <bgColor indexed="65"/>
          </patternFill>
        </fill>
      </dxf>
    </rfmt>
    <rfmt sheetId="1" sqref="CF119" start="0" length="0">
      <dxf>
        <fill>
          <patternFill patternType="none">
            <bgColor indexed="65"/>
          </patternFill>
        </fill>
      </dxf>
    </rfmt>
    <rfmt sheetId="1" sqref="CG119" start="0" length="0">
      <dxf>
        <fill>
          <patternFill patternType="none">
            <bgColor indexed="65"/>
          </patternFill>
        </fill>
      </dxf>
    </rfmt>
    <rfmt sheetId="1" sqref="CH119" start="0" length="0">
      <dxf>
        <fill>
          <patternFill patternType="none">
            <bgColor indexed="65"/>
          </patternFill>
        </fill>
      </dxf>
    </rfmt>
    <rfmt sheetId="1" sqref="CI119" start="0" length="0">
      <dxf>
        <fill>
          <patternFill patternType="none">
            <bgColor indexed="65"/>
          </patternFill>
        </fill>
      </dxf>
    </rfmt>
    <rfmt sheetId="1" sqref="CJ119" start="0" length="0">
      <dxf>
        <fill>
          <patternFill patternType="none">
            <bgColor indexed="65"/>
          </patternFill>
        </fill>
      </dxf>
    </rfmt>
    <rfmt sheetId="1" sqref="CK119" start="0" length="0">
      <dxf>
        <fill>
          <patternFill patternType="none">
            <bgColor indexed="65"/>
          </patternFill>
        </fill>
      </dxf>
    </rfmt>
    <rfmt sheetId="1" sqref="CL119" start="0" length="0">
      <dxf>
        <fill>
          <patternFill patternType="none">
            <bgColor indexed="65"/>
          </patternFill>
        </fill>
      </dxf>
    </rfmt>
    <rfmt sheetId="1" sqref="CM119" start="0" length="0">
      <dxf>
        <fill>
          <patternFill patternType="none">
            <bgColor indexed="65"/>
          </patternFill>
        </fill>
      </dxf>
    </rfmt>
    <rfmt sheetId="1" sqref="CN119" start="0" length="0">
      <dxf>
        <fill>
          <patternFill patternType="none">
            <bgColor indexed="65"/>
          </patternFill>
        </fill>
      </dxf>
    </rfmt>
    <rfmt sheetId="1" sqref="CO119" start="0" length="0">
      <dxf>
        <fill>
          <patternFill patternType="none">
            <bgColor indexed="65"/>
          </patternFill>
        </fill>
      </dxf>
    </rfmt>
    <rfmt sheetId="1" sqref="CP119" start="0" length="0">
      <dxf>
        <fill>
          <patternFill patternType="none">
            <bgColor indexed="65"/>
          </patternFill>
        </fill>
      </dxf>
    </rfmt>
    <rfmt sheetId="1" sqref="CQ119" start="0" length="0">
      <dxf>
        <fill>
          <patternFill patternType="none">
            <bgColor indexed="65"/>
          </patternFill>
        </fill>
      </dxf>
    </rfmt>
  </rrc>
  <rrc rId="5850" sId="1" ref="A119:XFD119" action="deleteRow">
    <undo index="25" exp="ref" v="1" dr="I119" r="I92" sId="1"/>
    <undo index="25" exp="ref" v="1" dr="H119" r="H92" sId="1"/>
    <undo index="25" exp="ref" v="1" dr="G119" r="G92" sId="1"/>
    <undo index="25" exp="ref" v="1" dr="E119" r="E92" sId="1"/>
    <undo index="25" exp="ref" v="1" dr="D119" r="D92" sId="1"/>
    <undo index="25" exp="ref" v="1" dr="C119" r="C92" sId="1"/>
    <undo index="0" exp="area" ref3D="1" dr="$A$208:$XFD$211" dn="Z_CFD58EC5_F475_4F0C_8822_861C497EA100_.wvu.Rows" sId="1"/>
    <rfmt sheetId="1" xfDxf="1" sqref="A119:XFD119" start="0" length="0">
      <dxf>
        <font>
          <sz val="11"/>
        </font>
        <fill>
          <patternFill patternType="solid">
            <bgColor rgb="FFFFFF00"/>
          </patternFill>
        </fill>
      </dxf>
    </rfmt>
    <rcc rId="0" sId="1" dxf="1">
      <nc r="A119" t="inlineStr">
        <is>
          <t>1200</t>
        </is>
      </nc>
      <ndxf>
        <font>
          <sz val="14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19" t="inlineStr">
        <is>
      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      </is>
      </nc>
      <ndxf>
        <font>
          <sz val="14"/>
          <name val="Times New Roman"/>
          <scheme val="none"/>
        </font>
        <fill>
          <patternFill patternType="none">
            <bgColor indexed="65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9" start="0" length="0">
      <dxf>
        <font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9" start="0" length="0">
      <dxf>
        <font>
          <i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9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9" start="0" length="0">
      <dxf>
        <fill>
          <patternFill patternType="none">
            <bgColor indexed="65"/>
          </patternFill>
        </fill>
      </dxf>
    </rfmt>
    <rfmt sheetId="1" sqref="L119" start="0" length="0">
      <dxf>
        <fill>
          <patternFill patternType="none">
            <bgColor indexed="65"/>
          </patternFill>
        </fill>
      </dxf>
    </rfmt>
    <rfmt sheetId="1" sqref="M119" start="0" length="0">
      <dxf>
        <fill>
          <patternFill patternType="none">
            <bgColor indexed="65"/>
          </patternFill>
        </fill>
      </dxf>
    </rfmt>
    <rfmt sheetId="1" sqref="N119" start="0" length="0">
      <dxf>
        <fill>
          <patternFill patternType="none">
            <bgColor indexed="65"/>
          </patternFill>
        </fill>
      </dxf>
    </rfmt>
    <rfmt sheetId="1" sqref="O119" start="0" length="0">
      <dxf>
        <fill>
          <patternFill patternType="none">
            <bgColor indexed="65"/>
          </patternFill>
        </fill>
      </dxf>
    </rfmt>
    <rfmt sheetId="1" sqref="P119" start="0" length="0">
      <dxf>
        <fill>
          <patternFill patternType="none">
            <bgColor indexed="65"/>
          </patternFill>
        </fill>
      </dxf>
    </rfmt>
    <rfmt sheetId="1" sqref="Q119" start="0" length="0">
      <dxf>
        <fill>
          <patternFill patternType="none">
            <bgColor indexed="65"/>
          </patternFill>
        </fill>
      </dxf>
    </rfmt>
    <rfmt sheetId="1" sqref="R119" start="0" length="0">
      <dxf>
        <fill>
          <patternFill patternType="none">
            <bgColor indexed="65"/>
          </patternFill>
        </fill>
      </dxf>
    </rfmt>
    <rfmt sheetId="1" sqref="S119" start="0" length="0">
      <dxf>
        <fill>
          <patternFill patternType="none">
            <bgColor indexed="65"/>
          </patternFill>
        </fill>
      </dxf>
    </rfmt>
    <rfmt sheetId="1" sqref="T119" start="0" length="0">
      <dxf>
        <fill>
          <patternFill patternType="none">
            <bgColor indexed="65"/>
          </patternFill>
        </fill>
      </dxf>
    </rfmt>
    <rfmt sheetId="1" sqref="U119" start="0" length="0">
      <dxf>
        <fill>
          <patternFill patternType="none">
            <bgColor indexed="65"/>
          </patternFill>
        </fill>
      </dxf>
    </rfmt>
    <rfmt sheetId="1" sqref="V119" start="0" length="0">
      <dxf>
        <fill>
          <patternFill patternType="none">
            <bgColor indexed="65"/>
          </patternFill>
        </fill>
      </dxf>
    </rfmt>
    <rfmt sheetId="1" sqref="W119" start="0" length="0">
      <dxf>
        <fill>
          <patternFill patternType="none">
            <bgColor indexed="65"/>
          </patternFill>
        </fill>
      </dxf>
    </rfmt>
    <rfmt sheetId="1" sqref="X119" start="0" length="0">
      <dxf>
        <fill>
          <patternFill patternType="none">
            <bgColor indexed="65"/>
          </patternFill>
        </fill>
      </dxf>
    </rfmt>
    <rfmt sheetId="1" sqref="Y119" start="0" length="0">
      <dxf>
        <fill>
          <patternFill patternType="none">
            <bgColor indexed="65"/>
          </patternFill>
        </fill>
      </dxf>
    </rfmt>
    <rfmt sheetId="1" sqref="Z119" start="0" length="0">
      <dxf>
        <fill>
          <patternFill patternType="none">
            <bgColor indexed="65"/>
          </patternFill>
        </fill>
      </dxf>
    </rfmt>
    <rfmt sheetId="1" sqref="AA119" start="0" length="0">
      <dxf>
        <fill>
          <patternFill patternType="none">
            <bgColor indexed="65"/>
          </patternFill>
        </fill>
      </dxf>
    </rfmt>
    <rfmt sheetId="1" sqref="AB119" start="0" length="0">
      <dxf>
        <fill>
          <patternFill patternType="none">
            <bgColor indexed="65"/>
          </patternFill>
        </fill>
      </dxf>
    </rfmt>
    <rfmt sheetId="1" sqref="AC119" start="0" length="0">
      <dxf>
        <fill>
          <patternFill patternType="none">
            <bgColor indexed="65"/>
          </patternFill>
        </fill>
      </dxf>
    </rfmt>
    <rfmt sheetId="1" sqref="AD119" start="0" length="0">
      <dxf>
        <fill>
          <patternFill patternType="none">
            <bgColor indexed="65"/>
          </patternFill>
        </fill>
      </dxf>
    </rfmt>
    <rfmt sheetId="1" sqref="AE119" start="0" length="0">
      <dxf>
        <fill>
          <patternFill patternType="none">
            <bgColor indexed="65"/>
          </patternFill>
        </fill>
      </dxf>
    </rfmt>
    <rfmt sheetId="1" sqref="AF119" start="0" length="0">
      <dxf>
        <fill>
          <patternFill patternType="none">
            <bgColor indexed="65"/>
          </patternFill>
        </fill>
      </dxf>
    </rfmt>
    <rfmt sheetId="1" sqref="AG119" start="0" length="0">
      <dxf>
        <fill>
          <patternFill patternType="none">
            <bgColor indexed="65"/>
          </patternFill>
        </fill>
      </dxf>
    </rfmt>
    <rfmt sheetId="1" sqref="AH119" start="0" length="0">
      <dxf>
        <fill>
          <patternFill patternType="none">
            <bgColor indexed="65"/>
          </patternFill>
        </fill>
      </dxf>
    </rfmt>
    <rfmt sheetId="1" sqref="AI119" start="0" length="0">
      <dxf>
        <fill>
          <patternFill patternType="none">
            <bgColor indexed="65"/>
          </patternFill>
        </fill>
      </dxf>
    </rfmt>
    <rfmt sheetId="1" sqref="AJ119" start="0" length="0">
      <dxf>
        <fill>
          <patternFill patternType="none">
            <bgColor indexed="65"/>
          </patternFill>
        </fill>
      </dxf>
    </rfmt>
    <rfmt sheetId="1" sqref="AK119" start="0" length="0">
      <dxf>
        <fill>
          <patternFill patternType="none">
            <bgColor indexed="65"/>
          </patternFill>
        </fill>
      </dxf>
    </rfmt>
    <rfmt sheetId="1" sqref="AL119" start="0" length="0">
      <dxf>
        <fill>
          <patternFill patternType="none">
            <bgColor indexed="65"/>
          </patternFill>
        </fill>
      </dxf>
    </rfmt>
    <rfmt sheetId="1" sqref="AM119" start="0" length="0">
      <dxf>
        <fill>
          <patternFill patternType="none">
            <bgColor indexed="65"/>
          </patternFill>
        </fill>
      </dxf>
    </rfmt>
    <rfmt sheetId="1" sqref="AN119" start="0" length="0">
      <dxf>
        <fill>
          <patternFill patternType="none">
            <bgColor indexed="65"/>
          </patternFill>
        </fill>
      </dxf>
    </rfmt>
    <rfmt sheetId="1" sqref="AO119" start="0" length="0">
      <dxf>
        <fill>
          <patternFill patternType="none">
            <bgColor indexed="65"/>
          </patternFill>
        </fill>
      </dxf>
    </rfmt>
    <rfmt sheetId="1" sqref="AP119" start="0" length="0">
      <dxf>
        <fill>
          <patternFill patternType="none">
            <bgColor indexed="65"/>
          </patternFill>
        </fill>
      </dxf>
    </rfmt>
    <rfmt sheetId="1" sqref="AQ119" start="0" length="0">
      <dxf>
        <fill>
          <patternFill patternType="none">
            <bgColor indexed="65"/>
          </patternFill>
        </fill>
      </dxf>
    </rfmt>
    <rfmt sheetId="1" sqref="AR119" start="0" length="0">
      <dxf>
        <fill>
          <patternFill patternType="none">
            <bgColor indexed="65"/>
          </patternFill>
        </fill>
      </dxf>
    </rfmt>
    <rfmt sheetId="1" sqref="AS119" start="0" length="0">
      <dxf>
        <fill>
          <patternFill patternType="none">
            <bgColor indexed="65"/>
          </patternFill>
        </fill>
      </dxf>
    </rfmt>
    <rfmt sheetId="1" sqref="AT119" start="0" length="0">
      <dxf>
        <fill>
          <patternFill patternType="none">
            <bgColor indexed="65"/>
          </patternFill>
        </fill>
      </dxf>
    </rfmt>
    <rfmt sheetId="1" sqref="AU119" start="0" length="0">
      <dxf>
        <fill>
          <patternFill patternType="none">
            <bgColor indexed="65"/>
          </patternFill>
        </fill>
      </dxf>
    </rfmt>
    <rfmt sheetId="1" sqref="AV119" start="0" length="0">
      <dxf>
        <fill>
          <patternFill patternType="none">
            <bgColor indexed="65"/>
          </patternFill>
        </fill>
      </dxf>
    </rfmt>
    <rfmt sheetId="1" sqref="AW119" start="0" length="0">
      <dxf>
        <fill>
          <patternFill patternType="none">
            <bgColor indexed="65"/>
          </patternFill>
        </fill>
      </dxf>
    </rfmt>
    <rfmt sheetId="1" sqref="AX119" start="0" length="0">
      <dxf>
        <fill>
          <patternFill patternType="none">
            <bgColor indexed="65"/>
          </patternFill>
        </fill>
      </dxf>
    </rfmt>
    <rfmt sheetId="1" sqref="AY119" start="0" length="0">
      <dxf>
        <fill>
          <patternFill patternType="none">
            <bgColor indexed="65"/>
          </patternFill>
        </fill>
      </dxf>
    </rfmt>
    <rfmt sheetId="1" sqref="AZ119" start="0" length="0">
      <dxf>
        <fill>
          <patternFill patternType="none">
            <bgColor indexed="65"/>
          </patternFill>
        </fill>
      </dxf>
    </rfmt>
    <rfmt sheetId="1" sqref="BA119" start="0" length="0">
      <dxf>
        <fill>
          <patternFill patternType="none">
            <bgColor indexed="65"/>
          </patternFill>
        </fill>
      </dxf>
    </rfmt>
    <rfmt sheetId="1" sqref="BB119" start="0" length="0">
      <dxf>
        <fill>
          <patternFill patternType="none">
            <bgColor indexed="65"/>
          </patternFill>
        </fill>
      </dxf>
    </rfmt>
    <rfmt sheetId="1" sqref="BC119" start="0" length="0">
      <dxf>
        <fill>
          <patternFill patternType="none">
            <bgColor indexed="65"/>
          </patternFill>
        </fill>
      </dxf>
    </rfmt>
    <rfmt sheetId="1" sqref="BD119" start="0" length="0">
      <dxf>
        <fill>
          <patternFill patternType="none">
            <bgColor indexed="65"/>
          </patternFill>
        </fill>
      </dxf>
    </rfmt>
    <rfmt sheetId="1" sqref="BE119" start="0" length="0">
      <dxf>
        <fill>
          <patternFill patternType="none">
            <bgColor indexed="65"/>
          </patternFill>
        </fill>
      </dxf>
    </rfmt>
    <rfmt sheetId="1" sqref="BF119" start="0" length="0">
      <dxf>
        <fill>
          <patternFill patternType="none">
            <bgColor indexed="65"/>
          </patternFill>
        </fill>
      </dxf>
    </rfmt>
    <rfmt sheetId="1" sqref="BG119" start="0" length="0">
      <dxf>
        <fill>
          <patternFill patternType="none">
            <bgColor indexed="65"/>
          </patternFill>
        </fill>
      </dxf>
    </rfmt>
    <rfmt sheetId="1" sqref="BH119" start="0" length="0">
      <dxf>
        <fill>
          <patternFill patternType="none">
            <bgColor indexed="65"/>
          </patternFill>
        </fill>
      </dxf>
    </rfmt>
    <rfmt sheetId="1" sqref="BI119" start="0" length="0">
      <dxf>
        <fill>
          <patternFill patternType="none">
            <bgColor indexed="65"/>
          </patternFill>
        </fill>
      </dxf>
    </rfmt>
    <rfmt sheetId="1" sqref="BJ119" start="0" length="0">
      <dxf>
        <fill>
          <patternFill patternType="none">
            <bgColor indexed="65"/>
          </patternFill>
        </fill>
      </dxf>
    </rfmt>
    <rfmt sheetId="1" sqref="BK119" start="0" length="0">
      <dxf>
        <fill>
          <patternFill patternType="none">
            <bgColor indexed="65"/>
          </patternFill>
        </fill>
      </dxf>
    </rfmt>
    <rfmt sheetId="1" sqref="BL119" start="0" length="0">
      <dxf>
        <fill>
          <patternFill patternType="none">
            <bgColor indexed="65"/>
          </patternFill>
        </fill>
      </dxf>
    </rfmt>
    <rfmt sheetId="1" sqref="BM119" start="0" length="0">
      <dxf>
        <fill>
          <patternFill patternType="none">
            <bgColor indexed="65"/>
          </patternFill>
        </fill>
      </dxf>
    </rfmt>
    <rfmt sheetId="1" sqref="BN119" start="0" length="0">
      <dxf>
        <fill>
          <patternFill patternType="none">
            <bgColor indexed="65"/>
          </patternFill>
        </fill>
      </dxf>
    </rfmt>
    <rfmt sheetId="1" sqref="BO119" start="0" length="0">
      <dxf>
        <fill>
          <patternFill patternType="none">
            <bgColor indexed="65"/>
          </patternFill>
        </fill>
      </dxf>
    </rfmt>
    <rfmt sheetId="1" sqref="BP119" start="0" length="0">
      <dxf>
        <fill>
          <patternFill patternType="none">
            <bgColor indexed="65"/>
          </patternFill>
        </fill>
      </dxf>
    </rfmt>
    <rfmt sheetId="1" sqref="BQ119" start="0" length="0">
      <dxf>
        <fill>
          <patternFill patternType="none">
            <bgColor indexed="65"/>
          </patternFill>
        </fill>
      </dxf>
    </rfmt>
    <rfmt sheetId="1" sqref="BR119" start="0" length="0">
      <dxf>
        <fill>
          <patternFill patternType="none">
            <bgColor indexed="65"/>
          </patternFill>
        </fill>
      </dxf>
    </rfmt>
    <rfmt sheetId="1" sqref="BS119" start="0" length="0">
      <dxf>
        <fill>
          <patternFill patternType="none">
            <bgColor indexed="65"/>
          </patternFill>
        </fill>
      </dxf>
    </rfmt>
    <rfmt sheetId="1" sqref="BT119" start="0" length="0">
      <dxf>
        <fill>
          <patternFill patternType="none">
            <bgColor indexed="65"/>
          </patternFill>
        </fill>
      </dxf>
    </rfmt>
    <rfmt sheetId="1" sqref="BU119" start="0" length="0">
      <dxf>
        <fill>
          <patternFill patternType="none">
            <bgColor indexed="65"/>
          </patternFill>
        </fill>
      </dxf>
    </rfmt>
    <rfmt sheetId="1" sqref="BV119" start="0" length="0">
      <dxf>
        <fill>
          <patternFill patternType="none">
            <bgColor indexed="65"/>
          </patternFill>
        </fill>
      </dxf>
    </rfmt>
    <rfmt sheetId="1" sqref="BW119" start="0" length="0">
      <dxf>
        <fill>
          <patternFill patternType="none">
            <bgColor indexed="65"/>
          </patternFill>
        </fill>
      </dxf>
    </rfmt>
    <rfmt sheetId="1" sqref="BX119" start="0" length="0">
      <dxf>
        <fill>
          <patternFill patternType="none">
            <bgColor indexed="65"/>
          </patternFill>
        </fill>
      </dxf>
    </rfmt>
    <rfmt sheetId="1" sqref="BY119" start="0" length="0">
      <dxf>
        <fill>
          <patternFill patternType="none">
            <bgColor indexed="65"/>
          </patternFill>
        </fill>
      </dxf>
    </rfmt>
    <rfmt sheetId="1" sqref="BZ119" start="0" length="0">
      <dxf>
        <fill>
          <patternFill patternType="none">
            <bgColor indexed="65"/>
          </patternFill>
        </fill>
      </dxf>
    </rfmt>
    <rfmt sheetId="1" sqref="CA119" start="0" length="0">
      <dxf>
        <fill>
          <patternFill patternType="none">
            <bgColor indexed="65"/>
          </patternFill>
        </fill>
      </dxf>
    </rfmt>
    <rfmt sheetId="1" sqref="CB119" start="0" length="0">
      <dxf>
        <fill>
          <patternFill patternType="none">
            <bgColor indexed="65"/>
          </patternFill>
        </fill>
      </dxf>
    </rfmt>
    <rfmt sheetId="1" sqref="CC119" start="0" length="0">
      <dxf>
        <fill>
          <patternFill patternType="none">
            <bgColor indexed="65"/>
          </patternFill>
        </fill>
      </dxf>
    </rfmt>
    <rfmt sheetId="1" sqref="CD119" start="0" length="0">
      <dxf>
        <fill>
          <patternFill patternType="none">
            <bgColor indexed="65"/>
          </patternFill>
        </fill>
      </dxf>
    </rfmt>
    <rfmt sheetId="1" sqref="CE119" start="0" length="0">
      <dxf>
        <fill>
          <patternFill patternType="none">
            <bgColor indexed="65"/>
          </patternFill>
        </fill>
      </dxf>
    </rfmt>
    <rfmt sheetId="1" sqref="CF119" start="0" length="0">
      <dxf>
        <fill>
          <patternFill patternType="none">
            <bgColor indexed="65"/>
          </patternFill>
        </fill>
      </dxf>
    </rfmt>
    <rfmt sheetId="1" sqref="CG119" start="0" length="0">
      <dxf>
        <fill>
          <patternFill patternType="none">
            <bgColor indexed="65"/>
          </patternFill>
        </fill>
      </dxf>
    </rfmt>
    <rfmt sheetId="1" sqref="CH119" start="0" length="0">
      <dxf>
        <fill>
          <patternFill patternType="none">
            <bgColor indexed="65"/>
          </patternFill>
        </fill>
      </dxf>
    </rfmt>
    <rfmt sheetId="1" sqref="CI119" start="0" length="0">
      <dxf>
        <fill>
          <patternFill patternType="none">
            <bgColor indexed="65"/>
          </patternFill>
        </fill>
      </dxf>
    </rfmt>
    <rfmt sheetId="1" sqref="CJ119" start="0" length="0">
      <dxf>
        <fill>
          <patternFill patternType="none">
            <bgColor indexed="65"/>
          </patternFill>
        </fill>
      </dxf>
    </rfmt>
    <rfmt sheetId="1" sqref="CK119" start="0" length="0">
      <dxf>
        <fill>
          <patternFill patternType="none">
            <bgColor indexed="65"/>
          </patternFill>
        </fill>
      </dxf>
    </rfmt>
    <rfmt sheetId="1" sqref="CL119" start="0" length="0">
      <dxf>
        <fill>
          <patternFill patternType="none">
            <bgColor indexed="65"/>
          </patternFill>
        </fill>
      </dxf>
    </rfmt>
    <rfmt sheetId="1" sqref="CM119" start="0" length="0">
      <dxf>
        <fill>
          <patternFill patternType="none">
            <bgColor indexed="65"/>
          </patternFill>
        </fill>
      </dxf>
    </rfmt>
    <rfmt sheetId="1" sqref="CN119" start="0" length="0">
      <dxf>
        <fill>
          <patternFill patternType="none">
            <bgColor indexed="65"/>
          </patternFill>
        </fill>
      </dxf>
    </rfmt>
    <rfmt sheetId="1" sqref="CO119" start="0" length="0">
      <dxf>
        <fill>
          <patternFill patternType="none">
            <bgColor indexed="65"/>
          </patternFill>
        </fill>
      </dxf>
    </rfmt>
    <rfmt sheetId="1" sqref="CP119" start="0" length="0">
      <dxf>
        <fill>
          <patternFill patternType="none">
            <bgColor indexed="65"/>
          </patternFill>
        </fill>
      </dxf>
    </rfmt>
    <rfmt sheetId="1" sqref="CQ119" start="0" length="0">
      <dxf>
        <fill>
          <patternFill patternType="none">
            <bgColor indexed="65"/>
          </patternFill>
        </fill>
      </dxf>
    </rfmt>
  </rrc>
  <rrc rId="5851" sId="1" ref="A119:XFD119" action="deleteRow">
    <undo index="27" exp="ref" v="1" dr="I119" r="I92" sId="1"/>
    <undo index="27" exp="ref" v="1" dr="H119" r="H92" sId="1"/>
    <undo index="27" exp="ref" v="1" dr="G119" r="G92" sId="1"/>
    <undo index="27" exp="ref" v="1" dr="E119" r="E92" sId="1"/>
    <undo index="27" exp="ref" v="1" dr="D119" r="D92" sId="1"/>
    <undo index="27" exp="ref" v="1" dr="C119" r="C92" sId="1"/>
    <undo index="0" exp="area" ref3D="1" dr="$A$207:$XFD$210" dn="Z_CFD58EC5_F475_4F0C_8822_861C497EA100_.wvu.Rows" sId="1"/>
    <rfmt sheetId="1" xfDxf="1" sqref="A119:XFD119" start="0" length="0">
      <dxf>
        <font>
          <sz val="11"/>
        </font>
        <fill>
          <patternFill patternType="solid">
            <bgColor rgb="FFFFFF00"/>
          </patternFill>
        </fill>
      </dxf>
    </rfmt>
    <rcc rId="0" sId="1" dxf="1">
      <nc r="A119" t="inlineStr">
        <is>
          <t>1210</t>
        </is>
      </nc>
      <ndxf>
        <font>
          <sz val="14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19" t="inlineStr">
        <is>
      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      </is>
      </nc>
      <ndxf>
        <font>
          <sz val="14"/>
          <name val="Times New Roman"/>
          <scheme val="none"/>
        </font>
        <fill>
          <patternFill patternType="none">
            <bgColor indexed="65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9" start="0" length="0">
      <dxf>
        <font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9" start="0" length="0">
      <dxf>
        <font>
          <i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9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9" start="0" length="0">
      <dxf>
        <fill>
          <patternFill patternType="none">
            <bgColor indexed="65"/>
          </patternFill>
        </fill>
      </dxf>
    </rfmt>
    <rfmt sheetId="1" sqref="L119" start="0" length="0">
      <dxf>
        <fill>
          <patternFill patternType="none">
            <bgColor indexed="65"/>
          </patternFill>
        </fill>
      </dxf>
    </rfmt>
    <rfmt sheetId="1" sqref="M119" start="0" length="0">
      <dxf>
        <fill>
          <patternFill patternType="none">
            <bgColor indexed="65"/>
          </patternFill>
        </fill>
      </dxf>
    </rfmt>
    <rfmt sheetId="1" sqref="N119" start="0" length="0">
      <dxf>
        <fill>
          <patternFill patternType="none">
            <bgColor indexed="65"/>
          </patternFill>
        </fill>
      </dxf>
    </rfmt>
    <rfmt sheetId="1" sqref="O119" start="0" length="0">
      <dxf>
        <fill>
          <patternFill patternType="none">
            <bgColor indexed="65"/>
          </patternFill>
        </fill>
      </dxf>
    </rfmt>
    <rfmt sheetId="1" sqref="P119" start="0" length="0">
      <dxf>
        <fill>
          <patternFill patternType="none">
            <bgColor indexed="65"/>
          </patternFill>
        </fill>
      </dxf>
    </rfmt>
    <rfmt sheetId="1" sqref="Q119" start="0" length="0">
      <dxf>
        <fill>
          <patternFill patternType="none">
            <bgColor indexed="65"/>
          </patternFill>
        </fill>
      </dxf>
    </rfmt>
    <rfmt sheetId="1" sqref="R119" start="0" length="0">
      <dxf>
        <fill>
          <patternFill patternType="none">
            <bgColor indexed="65"/>
          </patternFill>
        </fill>
      </dxf>
    </rfmt>
    <rfmt sheetId="1" sqref="S119" start="0" length="0">
      <dxf>
        <fill>
          <patternFill patternType="none">
            <bgColor indexed="65"/>
          </patternFill>
        </fill>
      </dxf>
    </rfmt>
    <rfmt sheetId="1" sqref="T119" start="0" length="0">
      <dxf>
        <fill>
          <patternFill patternType="none">
            <bgColor indexed="65"/>
          </patternFill>
        </fill>
      </dxf>
    </rfmt>
    <rfmt sheetId="1" sqref="U119" start="0" length="0">
      <dxf>
        <fill>
          <patternFill patternType="none">
            <bgColor indexed="65"/>
          </patternFill>
        </fill>
      </dxf>
    </rfmt>
    <rfmt sheetId="1" sqref="V119" start="0" length="0">
      <dxf>
        <fill>
          <patternFill patternType="none">
            <bgColor indexed="65"/>
          </patternFill>
        </fill>
      </dxf>
    </rfmt>
    <rfmt sheetId="1" sqref="W119" start="0" length="0">
      <dxf>
        <fill>
          <patternFill patternType="none">
            <bgColor indexed="65"/>
          </patternFill>
        </fill>
      </dxf>
    </rfmt>
    <rfmt sheetId="1" sqref="X119" start="0" length="0">
      <dxf>
        <fill>
          <patternFill patternType="none">
            <bgColor indexed="65"/>
          </patternFill>
        </fill>
      </dxf>
    </rfmt>
    <rfmt sheetId="1" sqref="Y119" start="0" length="0">
      <dxf>
        <fill>
          <patternFill patternType="none">
            <bgColor indexed="65"/>
          </patternFill>
        </fill>
      </dxf>
    </rfmt>
    <rfmt sheetId="1" sqref="Z119" start="0" length="0">
      <dxf>
        <fill>
          <patternFill patternType="none">
            <bgColor indexed="65"/>
          </patternFill>
        </fill>
      </dxf>
    </rfmt>
    <rfmt sheetId="1" sqref="AA119" start="0" length="0">
      <dxf>
        <fill>
          <patternFill patternType="none">
            <bgColor indexed="65"/>
          </patternFill>
        </fill>
      </dxf>
    </rfmt>
    <rfmt sheetId="1" sqref="AB119" start="0" length="0">
      <dxf>
        <fill>
          <patternFill patternType="none">
            <bgColor indexed="65"/>
          </patternFill>
        </fill>
      </dxf>
    </rfmt>
    <rfmt sheetId="1" sqref="AC119" start="0" length="0">
      <dxf>
        <fill>
          <patternFill patternType="none">
            <bgColor indexed="65"/>
          </patternFill>
        </fill>
      </dxf>
    </rfmt>
    <rfmt sheetId="1" sqref="AD119" start="0" length="0">
      <dxf>
        <fill>
          <patternFill patternType="none">
            <bgColor indexed="65"/>
          </patternFill>
        </fill>
      </dxf>
    </rfmt>
    <rfmt sheetId="1" sqref="AE119" start="0" length="0">
      <dxf>
        <fill>
          <patternFill patternType="none">
            <bgColor indexed="65"/>
          </patternFill>
        </fill>
      </dxf>
    </rfmt>
    <rfmt sheetId="1" sqref="AF119" start="0" length="0">
      <dxf>
        <fill>
          <patternFill patternType="none">
            <bgColor indexed="65"/>
          </patternFill>
        </fill>
      </dxf>
    </rfmt>
    <rfmt sheetId="1" sqref="AG119" start="0" length="0">
      <dxf>
        <fill>
          <patternFill patternType="none">
            <bgColor indexed="65"/>
          </patternFill>
        </fill>
      </dxf>
    </rfmt>
    <rfmt sheetId="1" sqref="AH119" start="0" length="0">
      <dxf>
        <fill>
          <patternFill patternType="none">
            <bgColor indexed="65"/>
          </patternFill>
        </fill>
      </dxf>
    </rfmt>
    <rfmt sheetId="1" sqref="AI119" start="0" length="0">
      <dxf>
        <fill>
          <patternFill patternType="none">
            <bgColor indexed="65"/>
          </patternFill>
        </fill>
      </dxf>
    </rfmt>
    <rfmt sheetId="1" sqref="AJ119" start="0" length="0">
      <dxf>
        <fill>
          <patternFill patternType="none">
            <bgColor indexed="65"/>
          </patternFill>
        </fill>
      </dxf>
    </rfmt>
    <rfmt sheetId="1" sqref="AK119" start="0" length="0">
      <dxf>
        <fill>
          <patternFill patternType="none">
            <bgColor indexed="65"/>
          </patternFill>
        </fill>
      </dxf>
    </rfmt>
    <rfmt sheetId="1" sqref="AL119" start="0" length="0">
      <dxf>
        <fill>
          <patternFill patternType="none">
            <bgColor indexed="65"/>
          </patternFill>
        </fill>
      </dxf>
    </rfmt>
    <rfmt sheetId="1" sqref="AM119" start="0" length="0">
      <dxf>
        <fill>
          <patternFill patternType="none">
            <bgColor indexed="65"/>
          </patternFill>
        </fill>
      </dxf>
    </rfmt>
    <rfmt sheetId="1" sqref="AN119" start="0" length="0">
      <dxf>
        <fill>
          <patternFill patternType="none">
            <bgColor indexed="65"/>
          </patternFill>
        </fill>
      </dxf>
    </rfmt>
    <rfmt sheetId="1" sqref="AO119" start="0" length="0">
      <dxf>
        <fill>
          <patternFill patternType="none">
            <bgColor indexed="65"/>
          </patternFill>
        </fill>
      </dxf>
    </rfmt>
    <rfmt sheetId="1" sqref="AP119" start="0" length="0">
      <dxf>
        <fill>
          <patternFill patternType="none">
            <bgColor indexed="65"/>
          </patternFill>
        </fill>
      </dxf>
    </rfmt>
    <rfmt sheetId="1" sqref="AQ119" start="0" length="0">
      <dxf>
        <fill>
          <patternFill patternType="none">
            <bgColor indexed="65"/>
          </patternFill>
        </fill>
      </dxf>
    </rfmt>
    <rfmt sheetId="1" sqref="AR119" start="0" length="0">
      <dxf>
        <fill>
          <patternFill patternType="none">
            <bgColor indexed="65"/>
          </patternFill>
        </fill>
      </dxf>
    </rfmt>
    <rfmt sheetId="1" sqref="AS119" start="0" length="0">
      <dxf>
        <fill>
          <patternFill patternType="none">
            <bgColor indexed="65"/>
          </patternFill>
        </fill>
      </dxf>
    </rfmt>
    <rfmt sheetId="1" sqref="AT119" start="0" length="0">
      <dxf>
        <fill>
          <patternFill patternType="none">
            <bgColor indexed="65"/>
          </patternFill>
        </fill>
      </dxf>
    </rfmt>
    <rfmt sheetId="1" sqref="AU119" start="0" length="0">
      <dxf>
        <fill>
          <patternFill patternType="none">
            <bgColor indexed="65"/>
          </patternFill>
        </fill>
      </dxf>
    </rfmt>
    <rfmt sheetId="1" sqref="AV119" start="0" length="0">
      <dxf>
        <fill>
          <patternFill patternType="none">
            <bgColor indexed="65"/>
          </patternFill>
        </fill>
      </dxf>
    </rfmt>
    <rfmt sheetId="1" sqref="AW119" start="0" length="0">
      <dxf>
        <fill>
          <patternFill patternType="none">
            <bgColor indexed="65"/>
          </patternFill>
        </fill>
      </dxf>
    </rfmt>
    <rfmt sheetId="1" sqref="AX119" start="0" length="0">
      <dxf>
        <fill>
          <patternFill patternType="none">
            <bgColor indexed="65"/>
          </patternFill>
        </fill>
      </dxf>
    </rfmt>
    <rfmt sheetId="1" sqref="AY119" start="0" length="0">
      <dxf>
        <fill>
          <patternFill patternType="none">
            <bgColor indexed="65"/>
          </patternFill>
        </fill>
      </dxf>
    </rfmt>
    <rfmt sheetId="1" sqref="AZ119" start="0" length="0">
      <dxf>
        <fill>
          <patternFill patternType="none">
            <bgColor indexed="65"/>
          </patternFill>
        </fill>
      </dxf>
    </rfmt>
    <rfmt sheetId="1" sqref="BA119" start="0" length="0">
      <dxf>
        <fill>
          <patternFill patternType="none">
            <bgColor indexed="65"/>
          </patternFill>
        </fill>
      </dxf>
    </rfmt>
    <rfmt sheetId="1" sqref="BB119" start="0" length="0">
      <dxf>
        <fill>
          <patternFill patternType="none">
            <bgColor indexed="65"/>
          </patternFill>
        </fill>
      </dxf>
    </rfmt>
    <rfmt sheetId="1" sqref="BC119" start="0" length="0">
      <dxf>
        <fill>
          <patternFill patternType="none">
            <bgColor indexed="65"/>
          </patternFill>
        </fill>
      </dxf>
    </rfmt>
    <rfmt sheetId="1" sqref="BD119" start="0" length="0">
      <dxf>
        <fill>
          <patternFill patternType="none">
            <bgColor indexed="65"/>
          </patternFill>
        </fill>
      </dxf>
    </rfmt>
    <rfmt sheetId="1" sqref="BE119" start="0" length="0">
      <dxf>
        <fill>
          <patternFill patternType="none">
            <bgColor indexed="65"/>
          </patternFill>
        </fill>
      </dxf>
    </rfmt>
    <rfmt sheetId="1" sqref="BF119" start="0" length="0">
      <dxf>
        <fill>
          <patternFill patternType="none">
            <bgColor indexed="65"/>
          </patternFill>
        </fill>
      </dxf>
    </rfmt>
    <rfmt sheetId="1" sqref="BG119" start="0" length="0">
      <dxf>
        <fill>
          <patternFill patternType="none">
            <bgColor indexed="65"/>
          </patternFill>
        </fill>
      </dxf>
    </rfmt>
    <rfmt sheetId="1" sqref="BH119" start="0" length="0">
      <dxf>
        <fill>
          <patternFill patternType="none">
            <bgColor indexed="65"/>
          </patternFill>
        </fill>
      </dxf>
    </rfmt>
    <rfmt sheetId="1" sqref="BI119" start="0" length="0">
      <dxf>
        <fill>
          <patternFill patternType="none">
            <bgColor indexed="65"/>
          </patternFill>
        </fill>
      </dxf>
    </rfmt>
    <rfmt sheetId="1" sqref="BJ119" start="0" length="0">
      <dxf>
        <fill>
          <patternFill patternType="none">
            <bgColor indexed="65"/>
          </patternFill>
        </fill>
      </dxf>
    </rfmt>
    <rfmt sheetId="1" sqref="BK119" start="0" length="0">
      <dxf>
        <fill>
          <patternFill patternType="none">
            <bgColor indexed="65"/>
          </patternFill>
        </fill>
      </dxf>
    </rfmt>
    <rfmt sheetId="1" sqref="BL119" start="0" length="0">
      <dxf>
        <fill>
          <patternFill patternType="none">
            <bgColor indexed="65"/>
          </patternFill>
        </fill>
      </dxf>
    </rfmt>
    <rfmt sheetId="1" sqref="BM119" start="0" length="0">
      <dxf>
        <fill>
          <patternFill patternType="none">
            <bgColor indexed="65"/>
          </patternFill>
        </fill>
      </dxf>
    </rfmt>
    <rfmt sheetId="1" sqref="BN119" start="0" length="0">
      <dxf>
        <fill>
          <patternFill patternType="none">
            <bgColor indexed="65"/>
          </patternFill>
        </fill>
      </dxf>
    </rfmt>
    <rfmt sheetId="1" sqref="BO119" start="0" length="0">
      <dxf>
        <fill>
          <patternFill patternType="none">
            <bgColor indexed="65"/>
          </patternFill>
        </fill>
      </dxf>
    </rfmt>
    <rfmt sheetId="1" sqref="BP119" start="0" length="0">
      <dxf>
        <fill>
          <patternFill patternType="none">
            <bgColor indexed="65"/>
          </patternFill>
        </fill>
      </dxf>
    </rfmt>
    <rfmt sheetId="1" sqref="BQ119" start="0" length="0">
      <dxf>
        <fill>
          <patternFill patternType="none">
            <bgColor indexed="65"/>
          </patternFill>
        </fill>
      </dxf>
    </rfmt>
    <rfmt sheetId="1" sqref="BR119" start="0" length="0">
      <dxf>
        <fill>
          <patternFill patternType="none">
            <bgColor indexed="65"/>
          </patternFill>
        </fill>
      </dxf>
    </rfmt>
    <rfmt sheetId="1" sqref="BS119" start="0" length="0">
      <dxf>
        <fill>
          <patternFill patternType="none">
            <bgColor indexed="65"/>
          </patternFill>
        </fill>
      </dxf>
    </rfmt>
    <rfmt sheetId="1" sqref="BT119" start="0" length="0">
      <dxf>
        <fill>
          <patternFill patternType="none">
            <bgColor indexed="65"/>
          </patternFill>
        </fill>
      </dxf>
    </rfmt>
    <rfmt sheetId="1" sqref="BU119" start="0" length="0">
      <dxf>
        <fill>
          <patternFill patternType="none">
            <bgColor indexed="65"/>
          </patternFill>
        </fill>
      </dxf>
    </rfmt>
    <rfmt sheetId="1" sqref="BV119" start="0" length="0">
      <dxf>
        <fill>
          <patternFill patternType="none">
            <bgColor indexed="65"/>
          </patternFill>
        </fill>
      </dxf>
    </rfmt>
    <rfmt sheetId="1" sqref="BW119" start="0" length="0">
      <dxf>
        <fill>
          <patternFill patternType="none">
            <bgColor indexed="65"/>
          </patternFill>
        </fill>
      </dxf>
    </rfmt>
    <rfmt sheetId="1" sqref="BX119" start="0" length="0">
      <dxf>
        <fill>
          <patternFill patternType="none">
            <bgColor indexed="65"/>
          </patternFill>
        </fill>
      </dxf>
    </rfmt>
    <rfmt sheetId="1" sqref="BY119" start="0" length="0">
      <dxf>
        <fill>
          <patternFill patternType="none">
            <bgColor indexed="65"/>
          </patternFill>
        </fill>
      </dxf>
    </rfmt>
    <rfmt sheetId="1" sqref="BZ119" start="0" length="0">
      <dxf>
        <fill>
          <patternFill patternType="none">
            <bgColor indexed="65"/>
          </patternFill>
        </fill>
      </dxf>
    </rfmt>
    <rfmt sheetId="1" sqref="CA119" start="0" length="0">
      <dxf>
        <fill>
          <patternFill patternType="none">
            <bgColor indexed="65"/>
          </patternFill>
        </fill>
      </dxf>
    </rfmt>
    <rfmt sheetId="1" sqref="CB119" start="0" length="0">
      <dxf>
        <fill>
          <patternFill patternType="none">
            <bgColor indexed="65"/>
          </patternFill>
        </fill>
      </dxf>
    </rfmt>
    <rfmt sheetId="1" sqref="CC119" start="0" length="0">
      <dxf>
        <fill>
          <patternFill patternType="none">
            <bgColor indexed="65"/>
          </patternFill>
        </fill>
      </dxf>
    </rfmt>
    <rfmt sheetId="1" sqref="CD119" start="0" length="0">
      <dxf>
        <fill>
          <patternFill patternType="none">
            <bgColor indexed="65"/>
          </patternFill>
        </fill>
      </dxf>
    </rfmt>
    <rfmt sheetId="1" sqref="CE119" start="0" length="0">
      <dxf>
        <fill>
          <patternFill patternType="none">
            <bgColor indexed="65"/>
          </patternFill>
        </fill>
      </dxf>
    </rfmt>
    <rfmt sheetId="1" sqref="CF119" start="0" length="0">
      <dxf>
        <fill>
          <patternFill patternType="none">
            <bgColor indexed="65"/>
          </patternFill>
        </fill>
      </dxf>
    </rfmt>
    <rfmt sheetId="1" sqref="CG119" start="0" length="0">
      <dxf>
        <fill>
          <patternFill patternType="none">
            <bgColor indexed="65"/>
          </patternFill>
        </fill>
      </dxf>
    </rfmt>
    <rfmt sheetId="1" sqref="CH119" start="0" length="0">
      <dxf>
        <fill>
          <patternFill patternType="none">
            <bgColor indexed="65"/>
          </patternFill>
        </fill>
      </dxf>
    </rfmt>
    <rfmt sheetId="1" sqref="CI119" start="0" length="0">
      <dxf>
        <fill>
          <patternFill patternType="none">
            <bgColor indexed="65"/>
          </patternFill>
        </fill>
      </dxf>
    </rfmt>
    <rfmt sheetId="1" sqref="CJ119" start="0" length="0">
      <dxf>
        <fill>
          <patternFill patternType="none">
            <bgColor indexed="65"/>
          </patternFill>
        </fill>
      </dxf>
    </rfmt>
    <rfmt sheetId="1" sqref="CK119" start="0" length="0">
      <dxf>
        <fill>
          <patternFill patternType="none">
            <bgColor indexed="65"/>
          </patternFill>
        </fill>
      </dxf>
    </rfmt>
    <rfmt sheetId="1" sqref="CL119" start="0" length="0">
      <dxf>
        <fill>
          <patternFill patternType="none">
            <bgColor indexed="65"/>
          </patternFill>
        </fill>
      </dxf>
    </rfmt>
    <rfmt sheetId="1" sqref="CM119" start="0" length="0">
      <dxf>
        <fill>
          <patternFill patternType="none">
            <bgColor indexed="65"/>
          </patternFill>
        </fill>
      </dxf>
    </rfmt>
    <rfmt sheetId="1" sqref="CN119" start="0" length="0">
      <dxf>
        <fill>
          <patternFill patternType="none">
            <bgColor indexed="65"/>
          </patternFill>
        </fill>
      </dxf>
    </rfmt>
    <rfmt sheetId="1" sqref="CO119" start="0" length="0">
      <dxf>
        <fill>
          <patternFill patternType="none">
            <bgColor indexed="65"/>
          </patternFill>
        </fill>
      </dxf>
    </rfmt>
    <rfmt sheetId="1" sqref="CP119" start="0" length="0">
      <dxf>
        <fill>
          <patternFill patternType="none">
            <bgColor indexed="65"/>
          </patternFill>
        </fill>
      </dxf>
    </rfmt>
    <rfmt sheetId="1" sqref="CQ119" start="0" length="0">
      <dxf>
        <fill>
          <patternFill patternType="none">
            <bgColor indexed="65"/>
          </patternFill>
        </fill>
      </dxf>
    </rfmt>
  </rrc>
  <rrc rId="5852" sId="1" ref="A119:XFD119" action="deleteRow">
    <undo index="0" exp="area" ref3D="1" dr="$A$206:$XFD$209" dn="Z_CFD58EC5_F475_4F0C_8822_861C497EA100_.wvu.Rows" sId="1"/>
    <rfmt sheetId="1" xfDxf="1" sqref="A119:XFD119" start="0" length="0">
      <dxf>
        <font>
          <sz val="11"/>
        </font>
        <fill>
          <patternFill patternType="solid">
            <bgColor rgb="FFFFFF00"/>
          </patternFill>
        </fill>
      </dxf>
    </rfmt>
    <rcc rId="0" sId="1" dxf="1">
      <nc r="A119" t="inlineStr">
        <is>
          <t>1272</t>
        </is>
      </nc>
      <ndxf>
        <font>
          <sz val="14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19" t="inlineStr">
        <is>
          <t>Реалізація заходів за рахунок освітньої субвенції з державного бюджету місцевим бюджетам (за спеціальним фондом державного бюджету)</t>
        </is>
      </nc>
      <ndxf>
        <font>
          <sz val="14"/>
          <name val="Times New Roman"/>
          <scheme val="none"/>
        </font>
        <fill>
          <patternFill patternType="none">
            <bgColor indexed="65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9" start="0" length="0">
      <dxf>
        <font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9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9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9" start="0" length="0">
      <dxf>
        <fill>
          <patternFill patternType="none">
            <bgColor indexed="65"/>
          </patternFill>
        </fill>
      </dxf>
    </rfmt>
    <rfmt sheetId="1" sqref="L119" start="0" length="0">
      <dxf>
        <fill>
          <patternFill patternType="none">
            <bgColor indexed="65"/>
          </patternFill>
        </fill>
      </dxf>
    </rfmt>
    <rfmt sheetId="1" sqref="M119" start="0" length="0">
      <dxf>
        <fill>
          <patternFill patternType="none">
            <bgColor indexed="65"/>
          </patternFill>
        </fill>
      </dxf>
    </rfmt>
    <rfmt sheetId="1" sqref="N119" start="0" length="0">
      <dxf>
        <fill>
          <patternFill patternType="none">
            <bgColor indexed="65"/>
          </patternFill>
        </fill>
      </dxf>
    </rfmt>
    <rfmt sheetId="1" sqref="O119" start="0" length="0">
      <dxf>
        <fill>
          <patternFill patternType="none">
            <bgColor indexed="65"/>
          </patternFill>
        </fill>
      </dxf>
    </rfmt>
    <rfmt sheetId="1" sqref="P119" start="0" length="0">
      <dxf>
        <fill>
          <patternFill patternType="none">
            <bgColor indexed="65"/>
          </patternFill>
        </fill>
      </dxf>
    </rfmt>
    <rfmt sheetId="1" sqref="Q119" start="0" length="0">
      <dxf>
        <fill>
          <patternFill patternType="none">
            <bgColor indexed="65"/>
          </patternFill>
        </fill>
      </dxf>
    </rfmt>
    <rfmt sheetId="1" sqref="R119" start="0" length="0">
      <dxf>
        <fill>
          <patternFill patternType="none">
            <bgColor indexed="65"/>
          </patternFill>
        </fill>
      </dxf>
    </rfmt>
    <rfmt sheetId="1" sqref="S119" start="0" length="0">
      <dxf>
        <fill>
          <patternFill patternType="none">
            <bgColor indexed="65"/>
          </patternFill>
        </fill>
      </dxf>
    </rfmt>
    <rfmt sheetId="1" sqref="T119" start="0" length="0">
      <dxf>
        <fill>
          <patternFill patternType="none">
            <bgColor indexed="65"/>
          </patternFill>
        </fill>
      </dxf>
    </rfmt>
    <rfmt sheetId="1" sqref="U119" start="0" length="0">
      <dxf>
        <fill>
          <patternFill patternType="none">
            <bgColor indexed="65"/>
          </patternFill>
        </fill>
      </dxf>
    </rfmt>
    <rfmt sheetId="1" sqref="V119" start="0" length="0">
      <dxf>
        <fill>
          <patternFill patternType="none">
            <bgColor indexed="65"/>
          </patternFill>
        </fill>
      </dxf>
    </rfmt>
    <rfmt sheetId="1" sqref="W119" start="0" length="0">
      <dxf>
        <fill>
          <patternFill patternType="none">
            <bgColor indexed="65"/>
          </patternFill>
        </fill>
      </dxf>
    </rfmt>
    <rfmt sheetId="1" sqref="X119" start="0" length="0">
      <dxf>
        <fill>
          <patternFill patternType="none">
            <bgColor indexed="65"/>
          </patternFill>
        </fill>
      </dxf>
    </rfmt>
    <rfmt sheetId="1" sqref="Y119" start="0" length="0">
      <dxf>
        <fill>
          <patternFill patternType="none">
            <bgColor indexed="65"/>
          </patternFill>
        </fill>
      </dxf>
    </rfmt>
    <rfmt sheetId="1" sqref="Z119" start="0" length="0">
      <dxf>
        <fill>
          <patternFill patternType="none">
            <bgColor indexed="65"/>
          </patternFill>
        </fill>
      </dxf>
    </rfmt>
    <rfmt sheetId="1" sqref="AA119" start="0" length="0">
      <dxf>
        <fill>
          <patternFill patternType="none">
            <bgColor indexed="65"/>
          </patternFill>
        </fill>
      </dxf>
    </rfmt>
    <rfmt sheetId="1" sqref="AB119" start="0" length="0">
      <dxf>
        <fill>
          <patternFill patternType="none">
            <bgColor indexed="65"/>
          </patternFill>
        </fill>
      </dxf>
    </rfmt>
    <rfmt sheetId="1" sqref="AC119" start="0" length="0">
      <dxf>
        <fill>
          <patternFill patternType="none">
            <bgColor indexed="65"/>
          </patternFill>
        </fill>
      </dxf>
    </rfmt>
    <rfmt sheetId="1" sqref="AD119" start="0" length="0">
      <dxf>
        <fill>
          <patternFill patternType="none">
            <bgColor indexed="65"/>
          </patternFill>
        </fill>
      </dxf>
    </rfmt>
    <rfmt sheetId="1" sqref="AE119" start="0" length="0">
      <dxf>
        <fill>
          <patternFill patternType="none">
            <bgColor indexed="65"/>
          </patternFill>
        </fill>
      </dxf>
    </rfmt>
    <rfmt sheetId="1" sqref="AF119" start="0" length="0">
      <dxf>
        <fill>
          <patternFill patternType="none">
            <bgColor indexed="65"/>
          </patternFill>
        </fill>
      </dxf>
    </rfmt>
    <rfmt sheetId="1" sqref="AG119" start="0" length="0">
      <dxf>
        <fill>
          <patternFill patternType="none">
            <bgColor indexed="65"/>
          </patternFill>
        </fill>
      </dxf>
    </rfmt>
    <rfmt sheetId="1" sqref="AH119" start="0" length="0">
      <dxf>
        <fill>
          <patternFill patternType="none">
            <bgColor indexed="65"/>
          </patternFill>
        </fill>
      </dxf>
    </rfmt>
    <rfmt sheetId="1" sqref="AI119" start="0" length="0">
      <dxf>
        <fill>
          <patternFill patternType="none">
            <bgColor indexed="65"/>
          </patternFill>
        </fill>
      </dxf>
    </rfmt>
    <rfmt sheetId="1" sqref="AJ119" start="0" length="0">
      <dxf>
        <fill>
          <patternFill patternType="none">
            <bgColor indexed="65"/>
          </patternFill>
        </fill>
      </dxf>
    </rfmt>
    <rfmt sheetId="1" sqref="AK119" start="0" length="0">
      <dxf>
        <fill>
          <patternFill patternType="none">
            <bgColor indexed="65"/>
          </patternFill>
        </fill>
      </dxf>
    </rfmt>
    <rfmt sheetId="1" sqref="AL119" start="0" length="0">
      <dxf>
        <fill>
          <patternFill patternType="none">
            <bgColor indexed="65"/>
          </patternFill>
        </fill>
      </dxf>
    </rfmt>
    <rfmt sheetId="1" sqref="AM119" start="0" length="0">
      <dxf>
        <fill>
          <patternFill patternType="none">
            <bgColor indexed="65"/>
          </patternFill>
        </fill>
      </dxf>
    </rfmt>
    <rfmt sheetId="1" sqref="AN119" start="0" length="0">
      <dxf>
        <fill>
          <patternFill patternType="none">
            <bgColor indexed="65"/>
          </patternFill>
        </fill>
      </dxf>
    </rfmt>
    <rfmt sheetId="1" sqref="AO119" start="0" length="0">
      <dxf>
        <fill>
          <patternFill patternType="none">
            <bgColor indexed="65"/>
          </patternFill>
        </fill>
      </dxf>
    </rfmt>
    <rfmt sheetId="1" sqref="AP119" start="0" length="0">
      <dxf>
        <fill>
          <patternFill patternType="none">
            <bgColor indexed="65"/>
          </patternFill>
        </fill>
      </dxf>
    </rfmt>
    <rfmt sheetId="1" sqref="AQ119" start="0" length="0">
      <dxf>
        <fill>
          <patternFill patternType="none">
            <bgColor indexed="65"/>
          </patternFill>
        </fill>
      </dxf>
    </rfmt>
    <rfmt sheetId="1" sqref="AR119" start="0" length="0">
      <dxf>
        <fill>
          <patternFill patternType="none">
            <bgColor indexed="65"/>
          </patternFill>
        </fill>
      </dxf>
    </rfmt>
    <rfmt sheetId="1" sqref="AS119" start="0" length="0">
      <dxf>
        <fill>
          <patternFill patternType="none">
            <bgColor indexed="65"/>
          </patternFill>
        </fill>
      </dxf>
    </rfmt>
    <rfmt sheetId="1" sqref="AT119" start="0" length="0">
      <dxf>
        <fill>
          <patternFill patternType="none">
            <bgColor indexed="65"/>
          </patternFill>
        </fill>
      </dxf>
    </rfmt>
    <rfmt sheetId="1" sqref="AU119" start="0" length="0">
      <dxf>
        <fill>
          <patternFill patternType="none">
            <bgColor indexed="65"/>
          </patternFill>
        </fill>
      </dxf>
    </rfmt>
    <rfmt sheetId="1" sqref="AV119" start="0" length="0">
      <dxf>
        <fill>
          <patternFill patternType="none">
            <bgColor indexed="65"/>
          </patternFill>
        </fill>
      </dxf>
    </rfmt>
    <rfmt sheetId="1" sqref="AW119" start="0" length="0">
      <dxf>
        <fill>
          <patternFill patternType="none">
            <bgColor indexed="65"/>
          </patternFill>
        </fill>
      </dxf>
    </rfmt>
    <rfmt sheetId="1" sqref="AX119" start="0" length="0">
      <dxf>
        <fill>
          <patternFill patternType="none">
            <bgColor indexed="65"/>
          </patternFill>
        </fill>
      </dxf>
    </rfmt>
    <rfmt sheetId="1" sqref="AY119" start="0" length="0">
      <dxf>
        <fill>
          <patternFill patternType="none">
            <bgColor indexed="65"/>
          </patternFill>
        </fill>
      </dxf>
    </rfmt>
    <rfmt sheetId="1" sqref="AZ119" start="0" length="0">
      <dxf>
        <fill>
          <patternFill patternType="none">
            <bgColor indexed="65"/>
          </patternFill>
        </fill>
      </dxf>
    </rfmt>
    <rfmt sheetId="1" sqref="BA119" start="0" length="0">
      <dxf>
        <fill>
          <patternFill patternType="none">
            <bgColor indexed="65"/>
          </patternFill>
        </fill>
      </dxf>
    </rfmt>
    <rfmt sheetId="1" sqref="BB119" start="0" length="0">
      <dxf>
        <fill>
          <patternFill patternType="none">
            <bgColor indexed="65"/>
          </patternFill>
        </fill>
      </dxf>
    </rfmt>
    <rfmt sheetId="1" sqref="BC119" start="0" length="0">
      <dxf>
        <fill>
          <patternFill patternType="none">
            <bgColor indexed="65"/>
          </patternFill>
        </fill>
      </dxf>
    </rfmt>
    <rfmt sheetId="1" sqref="BD119" start="0" length="0">
      <dxf>
        <fill>
          <patternFill patternType="none">
            <bgColor indexed="65"/>
          </patternFill>
        </fill>
      </dxf>
    </rfmt>
    <rfmt sheetId="1" sqref="BE119" start="0" length="0">
      <dxf>
        <fill>
          <patternFill patternType="none">
            <bgColor indexed="65"/>
          </patternFill>
        </fill>
      </dxf>
    </rfmt>
    <rfmt sheetId="1" sqref="BF119" start="0" length="0">
      <dxf>
        <fill>
          <patternFill patternType="none">
            <bgColor indexed="65"/>
          </patternFill>
        </fill>
      </dxf>
    </rfmt>
    <rfmt sheetId="1" sqref="BG119" start="0" length="0">
      <dxf>
        <fill>
          <patternFill patternType="none">
            <bgColor indexed="65"/>
          </patternFill>
        </fill>
      </dxf>
    </rfmt>
    <rfmt sheetId="1" sqref="BH119" start="0" length="0">
      <dxf>
        <fill>
          <patternFill patternType="none">
            <bgColor indexed="65"/>
          </patternFill>
        </fill>
      </dxf>
    </rfmt>
    <rfmt sheetId="1" sqref="BI119" start="0" length="0">
      <dxf>
        <fill>
          <patternFill patternType="none">
            <bgColor indexed="65"/>
          </patternFill>
        </fill>
      </dxf>
    </rfmt>
    <rfmt sheetId="1" sqref="BJ119" start="0" length="0">
      <dxf>
        <fill>
          <patternFill patternType="none">
            <bgColor indexed="65"/>
          </patternFill>
        </fill>
      </dxf>
    </rfmt>
    <rfmt sheetId="1" sqref="BK119" start="0" length="0">
      <dxf>
        <fill>
          <patternFill patternType="none">
            <bgColor indexed="65"/>
          </patternFill>
        </fill>
      </dxf>
    </rfmt>
    <rfmt sheetId="1" sqref="BL119" start="0" length="0">
      <dxf>
        <fill>
          <patternFill patternType="none">
            <bgColor indexed="65"/>
          </patternFill>
        </fill>
      </dxf>
    </rfmt>
    <rfmt sheetId="1" sqref="BM119" start="0" length="0">
      <dxf>
        <fill>
          <patternFill patternType="none">
            <bgColor indexed="65"/>
          </patternFill>
        </fill>
      </dxf>
    </rfmt>
    <rfmt sheetId="1" sqref="BN119" start="0" length="0">
      <dxf>
        <fill>
          <patternFill patternType="none">
            <bgColor indexed="65"/>
          </patternFill>
        </fill>
      </dxf>
    </rfmt>
    <rfmt sheetId="1" sqref="BO119" start="0" length="0">
      <dxf>
        <fill>
          <patternFill patternType="none">
            <bgColor indexed="65"/>
          </patternFill>
        </fill>
      </dxf>
    </rfmt>
    <rfmt sheetId="1" sqref="BP119" start="0" length="0">
      <dxf>
        <fill>
          <patternFill patternType="none">
            <bgColor indexed="65"/>
          </patternFill>
        </fill>
      </dxf>
    </rfmt>
    <rfmt sheetId="1" sqref="BQ119" start="0" length="0">
      <dxf>
        <fill>
          <patternFill patternType="none">
            <bgColor indexed="65"/>
          </patternFill>
        </fill>
      </dxf>
    </rfmt>
    <rfmt sheetId="1" sqref="BR119" start="0" length="0">
      <dxf>
        <fill>
          <patternFill patternType="none">
            <bgColor indexed="65"/>
          </patternFill>
        </fill>
      </dxf>
    </rfmt>
    <rfmt sheetId="1" sqref="BS119" start="0" length="0">
      <dxf>
        <fill>
          <patternFill patternType="none">
            <bgColor indexed="65"/>
          </patternFill>
        </fill>
      </dxf>
    </rfmt>
    <rfmt sheetId="1" sqref="BT119" start="0" length="0">
      <dxf>
        <fill>
          <patternFill patternType="none">
            <bgColor indexed="65"/>
          </patternFill>
        </fill>
      </dxf>
    </rfmt>
    <rfmt sheetId="1" sqref="BU119" start="0" length="0">
      <dxf>
        <fill>
          <patternFill patternType="none">
            <bgColor indexed="65"/>
          </patternFill>
        </fill>
      </dxf>
    </rfmt>
    <rfmt sheetId="1" sqref="BV119" start="0" length="0">
      <dxf>
        <fill>
          <patternFill patternType="none">
            <bgColor indexed="65"/>
          </patternFill>
        </fill>
      </dxf>
    </rfmt>
    <rfmt sheetId="1" sqref="BW119" start="0" length="0">
      <dxf>
        <fill>
          <patternFill patternType="none">
            <bgColor indexed="65"/>
          </patternFill>
        </fill>
      </dxf>
    </rfmt>
    <rfmt sheetId="1" sqref="BX119" start="0" length="0">
      <dxf>
        <fill>
          <patternFill patternType="none">
            <bgColor indexed="65"/>
          </patternFill>
        </fill>
      </dxf>
    </rfmt>
    <rfmt sheetId="1" sqref="BY119" start="0" length="0">
      <dxf>
        <fill>
          <patternFill patternType="none">
            <bgColor indexed="65"/>
          </patternFill>
        </fill>
      </dxf>
    </rfmt>
    <rfmt sheetId="1" sqref="BZ119" start="0" length="0">
      <dxf>
        <fill>
          <patternFill patternType="none">
            <bgColor indexed="65"/>
          </patternFill>
        </fill>
      </dxf>
    </rfmt>
    <rfmt sheetId="1" sqref="CA119" start="0" length="0">
      <dxf>
        <fill>
          <patternFill patternType="none">
            <bgColor indexed="65"/>
          </patternFill>
        </fill>
      </dxf>
    </rfmt>
    <rfmt sheetId="1" sqref="CB119" start="0" length="0">
      <dxf>
        <fill>
          <patternFill patternType="none">
            <bgColor indexed="65"/>
          </patternFill>
        </fill>
      </dxf>
    </rfmt>
    <rfmt sheetId="1" sqref="CC119" start="0" length="0">
      <dxf>
        <fill>
          <patternFill patternType="none">
            <bgColor indexed="65"/>
          </patternFill>
        </fill>
      </dxf>
    </rfmt>
    <rfmt sheetId="1" sqref="CD119" start="0" length="0">
      <dxf>
        <fill>
          <patternFill patternType="none">
            <bgColor indexed="65"/>
          </patternFill>
        </fill>
      </dxf>
    </rfmt>
    <rfmt sheetId="1" sqref="CE119" start="0" length="0">
      <dxf>
        <fill>
          <patternFill patternType="none">
            <bgColor indexed="65"/>
          </patternFill>
        </fill>
      </dxf>
    </rfmt>
    <rfmt sheetId="1" sqref="CF119" start="0" length="0">
      <dxf>
        <fill>
          <patternFill patternType="none">
            <bgColor indexed="65"/>
          </patternFill>
        </fill>
      </dxf>
    </rfmt>
    <rfmt sheetId="1" sqref="CG119" start="0" length="0">
      <dxf>
        <fill>
          <patternFill patternType="none">
            <bgColor indexed="65"/>
          </patternFill>
        </fill>
      </dxf>
    </rfmt>
    <rfmt sheetId="1" sqref="CH119" start="0" length="0">
      <dxf>
        <fill>
          <patternFill patternType="none">
            <bgColor indexed="65"/>
          </patternFill>
        </fill>
      </dxf>
    </rfmt>
    <rfmt sheetId="1" sqref="CI119" start="0" length="0">
      <dxf>
        <fill>
          <patternFill patternType="none">
            <bgColor indexed="65"/>
          </patternFill>
        </fill>
      </dxf>
    </rfmt>
    <rfmt sheetId="1" sqref="CJ119" start="0" length="0">
      <dxf>
        <fill>
          <patternFill patternType="none">
            <bgColor indexed="65"/>
          </patternFill>
        </fill>
      </dxf>
    </rfmt>
    <rfmt sheetId="1" sqref="CK119" start="0" length="0">
      <dxf>
        <fill>
          <patternFill patternType="none">
            <bgColor indexed="65"/>
          </patternFill>
        </fill>
      </dxf>
    </rfmt>
    <rfmt sheetId="1" sqref="CL119" start="0" length="0">
      <dxf>
        <fill>
          <patternFill patternType="none">
            <bgColor indexed="65"/>
          </patternFill>
        </fill>
      </dxf>
    </rfmt>
    <rfmt sheetId="1" sqref="CM119" start="0" length="0">
      <dxf>
        <fill>
          <patternFill patternType="none">
            <bgColor indexed="65"/>
          </patternFill>
        </fill>
      </dxf>
    </rfmt>
    <rfmt sheetId="1" sqref="CN119" start="0" length="0">
      <dxf>
        <fill>
          <patternFill patternType="none">
            <bgColor indexed="65"/>
          </patternFill>
        </fill>
      </dxf>
    </rfmt>
    <rfmt sheetId="1" sqref="CO119" start="0" length="0">
      <dxf>
        <fill>
          <patternFill patternType="none">
            <bgColor indexed="65"/>
          </patternFill>
        </fill>
      </dxf>
    </rfmt>
    <rfmt sheetId="1" sqref="CP119" start="0" length="0">
      <dxf>
        <fill>
          <patternFill patternType="none">
            <bgColor indexed="65"/>
          </patternFill>
        </fill>
      </dxf>
    </rfmt>
    <rfmt sheetId="1" sqref="CQ119" start="0" length="0">
      <dxf>
        <fill>
          <patternFill patternType="none">
            <bgColor indexed="65"/>
          </patternFill>
        </fill>
      </dxf>
    </rfmt>
  </rrc>
  <rcc rId="5853" sId="1">
    <oc r="C92">
      <f>C93+C94+C98+C102+C105+C106+C107+C110+C112+C115+C118+#REF!+#REF!+#REF!+#REF!+C111</f>
    </oc>
    <nc r="C92">
      <f>C93+C94+C98+C102+C105+C106+C107+C110+C112+C115+C118+C111</f>
    </nc>
  </rcc>
  <rcc rId="5854" sId="1">
    <oc r="D92">
      <f>D93+D94+D98+D102+D105+D106+D107+D110+D112+D115+D118+#REF!+#REF!+#REF!+#REF!+D111</f>
    </oc>
    <nc r="D92">
      <f>D93+D94+D98+D102+D105+D106+D107+D110+D112+D115+D118+D111</f>
    </nc>
  </rcc>
  <rcc rId="5855" sId="1" odxf="1" dxf="1">
    <oc r="E92">
      <f>E93+E94+E98+E102+E105+E106+E107+E110+E112+E115+E118+#REF!+#REF!+#REF!+#REF!+E111</f>
    </oc>
    <nc r="E92">
      <f>SUM(D92-C92)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fmt sheetId="1" sqref="E92" start="0" length="2147483647">
    <dxf>
      <font>
        <b/>
      </font>
    </dxf>
  </rfmt>
  <rcc rId="5856" sId="1">
    <oc r="G92">
      <f>G93+G94+G98+G102+G105+G106+G107+G110+G112+G115+G118+#REF!+#REF!+#REF!+#REF!+G111</f>
    </oc>
    <nc r="G92">
      <f>G93+G94+G98+G102+G105+G106+G107+G110+G112+G115+G118+G111</f>
    </nc>
  </rcc>
  <rcc rId="5857" sId="1">
    <oc r="H92">
      <f>H93+H94+H98+H102+H105+H106+H107+H110+H112+H115+H118+#REF!+#REF!+#REF!+#REF!+H111</f>
    </oc>
    <nc r="H92">
      <f>H93+H94+H98+H102+H105+H106+H107+H110+H112+H115+H118+H111</f>
    </nc>
  </rcc>
  <rcc rId="5858" sId="1" odxf="1" dxf="1">
    <oc r="I92">
      <f>I93+I94+I98+I102+I105+I106+I107+I110+I112+I115+I118+#REF!+#REF!+#REF!+#REF!+I111</f>
    </oc>
    <nc r="I92">
      <f>SUM(H92-G92)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fmt sheetId="1" sqref="I92" start="0" length="2147483647">
    <dxf>
      <font>
        <b/>
      </font>
    </dxf>
  </rfmt>
  <rfmt sheetId="1" sqref="J92" start="0" length="2147483647">
    <dxf>
      <font>
        <b/>
      </font>
    </dxf>
  </rfmt>
  <rcv guid="{CFD58EC5-F475-4F0C-8822-861C497EA100}" action="delete"/>
  <rdn rId="0" localSheetId="1" customView="1" name="Z_CFD58EC5_F475_4F0C_8822_861C497EA100_.wvu.PrintArea" hidden="1" oldHidden="1">
    <formula>общее!$A$1:$J$265</formula>
    <oldFormula>общее!$A$1:$J$265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общее!$205:$208</formula>
    <oldFormula>общее!$205:$208</oldFormula>
  </rdn>
  <rdn rId="0" localSheetId="1" customView="1" name="Z_CFD58EC5_F475_4F0C_8822_861C497EA100_.wvu.FilterData" hidden="1" oldHidden="1">
    <formula>общее!$A$6:$J$265</formula>
    <oldFormula>общее!$A$6:$J$265</oldFormula>
  </rdn>
  <rcv guid="{CFD58EC5-F475-4F0C-8822-861C497EA100}" action="add"/>
</revisions>
</file>

<file path=xl/revisions/revisionLog15921.xml><?xml version="1.0" encoding="utf-8"?>
<revisions xmlns="http://schemas.openxmlformats.org/spreadsheetml/2006/main" xmlns:r="http://schemas.openxmlformats.org/officeDocument/2006/relationships">
  <rfmt sheetId="1" sqref="A7:J7">
    <dxf>
      <fill>
        <patternFill patternType="none">
          <bgColor auto="1"/>
        </patternFill>
      </fill>
    </dxf>
  </rfmt>
  <rfmt sheetId="1" sqref="A93:J93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c rId="2558" sId="1" numFmtId="4">
    <oc r="C39">
      <v>133.99100000000001</v>
    </oc>
    <nc r="C39">
      <v>150.571</v>
    </nc>
  </rcc>
  <rcc rId="2559" sId="1" numFmtId="4">
    <oc r="D39">
      <v>25.815000000000001</v>
    </oc>
    <nc r="D39">
      <v>93.049000000000007</v>
    </nc>
  </rcc>
  <rfmt sheetId="1" sqref="A39:XFD3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60.xml><?xml version="1.0" encoding="utf-8"?>
<revisions xmlns="http://schemas.openxmlformats.org/spreadsheetml/2006/main" xmlns:r="http://schemas.openxmlformats.org/officeDocument/2006/relationships">
  <rfmt sheetId="1" sqref="A260:B260">
    <dxf>
      <fill>
        <patternFill>
          <bgColor theme="0"/>
        </patternFill>
      </fill>
    </dxf>
  </rfmt>
  <rfmt sheetId="1" sqref="A279:B282">
    <dxf>
      <fill>
        <patternFill>
          <bgColor theme="0"/>
        </patternFill>
      </fill>
    </dxf>
  </rfmt>
  <rfmt sheetId="1" sqref="C279:F282">
    <dxf>
      <fill>
        <patternFill>
          <bgColor theme="0"/>
        </patternFill>
      </fill>
    </dxf>
  </rfmt>
  <rcc rId="3233" sId="1" numFmtId="4">
    <oc r="H282">
      <v>-2920.5079999999998</v>
    </oc>
    <nc r="H282">
      <v>-2642.7089999999998</v>
    </nc>
  </rcc>
  <rfmt sheetId="1" sqref="H279:H282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общее!$A$6:$J$300</formula>
    <oldFormula>общее!$A$6:$J$300</oldFormula>
  </rdn>
  <rcv guid="{84AB9039-6109-4932-AA14-522BD4A30F0B}" action="add"/>
</revisions>
</file>

<file path=xl/revisions/revisionLog1601.xml><?xml version="1.0" encoding="utf-8"?>
<revisions xmlns="http://schemas.openxmlformats.org/spreadsheetml/2006/main" xmlns:r="http://schemas.openxmlformats.org/officeDocument/2006/relationships">
  <rcc rId="2979" sId="1">
    <nc r="I78">
      <f>SUM(H78-G78)</f>
    </nc>
  </rcc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fmt sheetId="1" sqref="F294" start="0" length="2147483647">
    <dxf>
      <font>
        <b/>
      </font>
    </dxf>
  </rfmt>
  <rcv guid="{CFD58EC5-F475-4F0C-8822-861C497EA100}" action="delete"/>
  <rdn rId="0" localSheetId="1" customView="1" name="Z_CFD58EC5_F475_4F0C_8822_861C497EA100_.wvu.PrintArea" hidden="1" oldHidden="1">
    <formula>общее!$A$1:$J$300</formula>
    <oldFormula>общее!$A$1:$J$300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общее!$230:$233,общее!$235:$240</formula>
    <oldFormula>общее!$230:$233,общее!$235:$240</oldFormula>
  </rdn>
  <rdn rId="0" localSheetId="1" customView="1" name="Z_CFD58EC5_F475_4F0C_8822_861C497EA100_.wvu.FilterData" hidden="1" oldHidden="1">
    <formula>общее!$A$6:$J$300</formula>
    <oldFormula>общее!$A$6:$J$300</oldFormula>
  </rdn>
  <rcv guid="{CFD58EC5-F475-4F0C-8822-861C497EA100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fmt sheetId="1" sqref="G178:G183">
    <dxf>
      <fill>
        <patternFill patternType="none">
          <bgColor auto="1"/>
        </patternFill>
      </fill>
    </dxf>
  </rfmt>
  <rcv guid="{D0621073-25BE-47D7-AC33-51146458D41C}" action="delete"/>
  <rdn rId="0" localSheetId="1" customView="1" name="Z_D0621073_25BE_47D7_AC33_51146458D41C_.wvu.FilterData" hidden="1" oldHidden="1">
    <formula>общее!$A$6:$J$291</formula>
    <oldFormula>общее!$A$6:$J$291</oldFormula>
  </rdn>
  <rcv guid="{D0621073-25BE-47D7-AC33-51146458D41C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61111.xml><?xml version="1.0" encoding="utf-8"?>
<revisions xmlns="http://schemas.openxmlformats.org/spreadsheetml/2006/main" xmlns:r="http://schemas.openxmlformats.org/officeDocument/2006/relationships">
  <rfmt sheetId="1" sqref="A253:C253">
    <dxf>
      <fill>
        <patternFill>
          <bgColor theme="0"/>
        </patternFill>
      </fill>
    </dxf>
  </rfmt>
  <rcc rId="1721" sId="1" numFmtId="4">
    <oc r="C253">
      <v>0.22700000000000001</v>
    </oc>
    <nc r="C253"/>
  </rcc>
  <rfmt sheetId="1" sqref="D253:J253">
    <dxf>
      <fill>
        <patternFill>
          <bgColor theme="0"/>
        </patternFill>
      </fill>
    </dxf>
  </rfmt>
  <rcc rId="1722" sId="1" numFmtId="4">
    <oc r="C252">
      <v>2428.6709999999998</v>
    </oc>
    <nc r="C252">
      <v>11953.112999999999</v>
    </nc>
  </rcc>
  <rfmt sheetId="1" sqref="C252">
    <dxf>
      <fill>
        <patternFill>
          <bgColor theme="0"/>
        </patternFill>
      </fill>
    </dxf>
  </rfmt>
  <rfmt sheetId="1" sqref="E252:F252">
    <dxf>
      <fill>
        <patternFill>
          <bgColor theme="0"/>
        </patternFill>
      </fill>
    </dxf>
  </rfmt>
  <rcc rId="1723" sId="1" numFmtId="4">
    <oc r="G252">
      <v>13.79</v>
    </oc>
    <nc r="G252">
      <v>8011.5249999999996</v>
    </nc>
  </rcc>
  <rfmt sheetId="1" sqref="G252">
    <dxf>
      <fill>
        <patternFill>
          <bgColor theme="0"/>
        </patternFill>
      </fill>
    </dxf>
  </rfmt>
  <rfmt sheetId="1" sqref="I252:J252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общее!$A$6:$J$291</formula>
    <oldFormula>общее!$A$6:$J$291</oldFormula>
  </rdn>
  <rcv guid="{84AB9039-6109-4932-AA14-522BD4A30F0B}" action="add"/>
</revisions>
</file>

<file path=xl/revisions/revisionLog1612.xml><?xml version="1.0" encoding="utf-8"?>
<revisions xmlns="http://schemas.openxmlformats.org/spreadsheetml/2006/main" xmlns:r="http://schemas.openxmlformats.org/officeDocument/2006/relationships">
  <rcc rId="3042" sId="1">
    <oc r="A2" t="inlineStr">
      <is>
        <t>Інформація про виконання бюджету  Миколаївської міської територіальної громади  за I півріччя  2023 року  (з динамікою змін порівняно за I півріччя 2022 року)</t>
      </is>
    </oc>
    <nc r="A2" t="inlineStr">
      <is>
        <t>Інформація про виконання бюджету  Миколаївської міської територіальної громади  за   2023 рік  (з динамікою змін порівняно за  2022 рік)</t>
      </is>
    </nc>
  </rcc>
  <rcc rId="3043" sId="1">
    <oc r="C5" t="inlineStr">
      <is>
        <t>Виконано за I півріччя  2022 року, тис. грн</t>
      </is>
    </oc>
    <nc r="C5" t="inlineStr">
      <is>
        <t>Виконано за  2022 рік, тис. грн</t>
      </is>
    </nc>
  </rcc>
  <rcc rId="3044" sId="1">
    <oc r="G5" t="inlineStr">
      <is>
        <t>Виконано за I півріччя  2022 року, тис. грн</t>
      </is>
    </oc>
    <nc r="G5" t="inlineStr">
      <is>
        <t>Виконано за  2022 рік, тис. грн</t>
      </is>
    </nc>
  </rcc>
  <rcc rId="3045" sId="1">
    <oc r="D5" t="inlineStr">
      <is>
        <t>Виконано за I півріччя 2023 року, тис. грн</t>
      </is>
    </oc>
    <nc r="D5" t="inlineStr">
      <is>
        <t>Виконано за  2023 рік, тис. грн</t>
      </is>
    </nc>
  </rcc>
  <rcc rId="3046" sId="1">
    <oc r="H5" t="inlineStr">
      <is>
        <t>Виконано за I півріччя 2023 року, тис. грн</t>
      </is>
    </oc>
    <nc r="H5" t="inlineStr">
      <is>
        <t>Виконано за  2023 рік, тис. грн</t>
      </is>
    </nc>
  </rcc>
  <rfmt sheetId="1" sqref="A8:J299">
    <dxf>
      <fill>
        <patternFill>
          <bgColor rgb="FFFFFF00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общее!$A$1:$J$300</formula>
    <oldFormula>общее!$A$1:$J$300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общее!$230:$233,общее!$235:$240</formula>
    <oldFormula>общее!$230:$233,общее!$235:$240</oldFormula>
  </rdn>
  <rdn rId="0" localSheetId="1" customView="1" name="Z_CFD58EC5_F475_4F0C_8822_861C497EA100_.wvu.FilterData" hidden="1" oldHidden="1">
    <formula>общее!$A$6:$J$300</formula>
    <oldFormula>общее!$A$6:$J$300</oldFormula>
  </rdn>
  <rcv guid="{CFD58EC5-F475-4F0C-8822-861C497EA100}" action="add"/>
</revisions>
</file>

<file path=xl/revisions/revisionLog1612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62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62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63.xml><?xml version="1.0" encoding="utf-8"?>
<revisions xmlns="http://schemas.openxmlformats.org/spreadsheetml/2006/main" xmlns:r="http://schemas.openxmlformats.org/officeDocument/2006/relationships">
  <rfmt sheetId="1" sqref="A98:B103">
    <dxf>
      <fill>
        <patternFill patternType="none">
          <bgColor auto="1"/>
        </patternFill>
      </fill>
    </dxf>
  </rfmt>
  <rcc rId="3452" sId="1">
    <oc r="B105" t="inlineStr">
      <is>
        <t>Надання загальної середньої освіти закладами загальної середньої освіти</t>
      </is>
    </oc>
    <nc r="B105" t="inlineStr">
      <is>
        <t>Надання загальної середньої освіти закладами загальної середньої освіти за рахунок освітньої субвенції</t>
      </is>
    </nc>
  </rcc>
  <rcc rId="3453" sId="1">
    <oc r="B106" t="inlineStr">
      <is>
    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    </is>
    </oc>
    <nc r="B106" t="inlineStr">
      <is>
    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</t>
      </is>
    </nc>
  </rcc>
  <rcc rId="3454" sId="1">
    <oc r="B107" t="inlineStr">
      <is>
        <t>Надання загальної середньої освіти спеціалізованими закладами загальної середньої освіти</t>
      </is>
    </oc>
    <nc r="B107" t="inlineStr">
      <is>
        <t>Надання загальної середньої освіти спеціалізованими закладами загальної середньої освіти за рахунок освітньої субвенції</t>
      </is>
    </nc>
  </rcc>
  <rfmt sheetId="1" sqref="A104:B107">
    <dxf>
      <fill>
        <patternFill patternType="none">
          <bgColor auto="1"/>
        </patternFill>
      </fill>
    </dxf>
  </rfmt>
  <rcv guid="{68CBFC64-03A4-4F74-B34E-EE1DB915A668}" action="delete"/>
  <rdn rId="0" localSheetId="1" customView="1" name="Z_68CBFC64_03A4_4F74_B34E_EE1DB915A668_.wvu.FilterData" hidden="1" oldHidden="1">
    <formula>общее!$A$6:$J$301</formula>
    <oldFormula>общее!$A$6:$J$301</oldFormula>
  </rdn>
  <rcv guid="{68CBFC64-03A4-4F74-B34E-EE1DB915A668}" action="add"/>
</revisions>
</file>

<file path=xl/revisions/revisionLog1631.xml><?xml version="1.0" encoding="utf-8"?>
<revisions xmlns="http://schemas.openxmlformats.org/spreadsheetml/2006/main" xmlns:r="http://schemas.openxmlformats.org/officeDocument/2006/relationships">
  <rcc rId="3356" sId="1" numFmtId="4">
    <oc r="D172">
      <v>123.04600000000001</v>
    </oc>
    <nc r="D172">
      <v>240.90799999999999</v>
    </nc>
  </rcc>
  <rcc rId="3357" sId="1" numFmtId="4">
    <oc r="D177">
      <v>604.52300000000002</v>
    </oc>
    <nc r="D177">
      <v>1306.9010000000001</v>
    </nc>
  </rcc>
  <rcc rId="3358" sId="1">
    <oc r="B180" t="inlineStr">
      <is>
    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    </is>
    </oc>
    <nc r="B180" t="inlineStr">
      <is>
        <t xml:space="preserve"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
</t>
      </is>
    </nc>
  </rcc>
  <rcc rId="3359" sId="1">
    <oc r="B181" t="inlineStr">
      <is>
    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</t>
      </is>
    </oc>
    <nc r="B181" t="inlineStr">
      <is>
    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</t>
      </is>
    </nc>
  </rcc>
  <rcc rId="3360" sId="1" numFmtId="4">
    <nc r="H180">
      <v>14017.012000000001</v>
    </nc>
  </rcc>
  <rcc rId="3361" sId="1" numFmtId="4">
    <nc r="H181">
      <v>135447.59099999999</v>
    </nc>
  </rcc>
  <rcc rId="3362" sId="1">
    <nc r="H179">
      <f>SUM(H180:H181)</f>
    </nc>
  </rcc>
  <rcc rId="3363" sId="1" numFmtId="4">
    <oc r="D184">
      <f>1535.959+5431.935</f>
    </oc>
    <nc r="D184">
      <v>15979.529</v>
    </nc>
  </rcc>
  <rcc rId="3364" sId="1" numFmtId="4">
    <oc r="H184">
      <v>1344.068</v>
    </oc>
    <nc r="H184">
      <v>3153.9360000000001</v>
    </nc>
  </rcc>
  <rcc rId="3365" sId="1" numFmtId="4">
    <oc r="D185">
      <v>3634.7469999999998</v>
    </oc>
    <nc r="D185">
      <v>13766.275</v>
    </nc>
  </rcc>
  <rcc rId="3366" sId="1" numFmtId="4">
    <oc r="D176">
      <v>6279.0370000000003</v>
    </oc>
    <nc r="D176">
      <v>12933.125</v>
    </nc>
  </rcc>
  <rcc rId="3367" sId="1">
    <nc r="E165">
      <f>SUM(D165-C165)</f>
    </nc>
  </rcc>
  <rcc rId="3368" sId="1">
    <nc r="F165">
      <f>SUM(D165/C165*100)</f>
    </nc>
  </rcc>
  <rfmt sheetId="1" sqref="F167" start="0" length="0">
    <dxf>
      <numFmt numFmtId="165" formatCode="0.0"/>
      <fill>
        <patternFill patternType="none">
          <bgColor indexed="65"/>
        </patternFill>
      </fill>
    </dxf>
  </rfmt>
  <rcc rId="3369" sId="1">
    <oc r="F167">
      <f>SUM(D167/C167*100)</f>
    </oc>
    <nc r="F167" t="inlineStr">
      <is>
        <t>в 3,5  р.б.</t>
      </is>
    </nc>
  </rcc>
  <rcc rId="3370" sId="1" odxf="1" dxf="1">
    <oc r="F168">
      <f>SUM(D168/C168*100)</f>
    </oc>
    <nc r="F168" t="inlineStr">
      <is>
        <t>в 3,5  р.б.</t>
      </is>
    </nc>
    <odxf>
      <numFmt numFmtId="168" formatCode="#,##0.0"/>
      <fill>
        <patternFill patternType="solid">
          <bgColor rgb="FFFFFF00"/>
        </patternFill>
      </fill>
    </odxf>
    <ndxf>
      <numFmt numFmtId="165" formatCode="0.0"/>
      <fill>
        <patternFill patternType="none">
          <bgColor indexed="65"/>
        </patternFill>
      </fill>
    </ndxf>
  </rcc>
  <rfmt sheetId="1" sqref="F146" start="0" length="2147483647">
    <dxf>
      <font>
        <b/>
      </font>
    </dxf>
  </rfmt>
  <rcc rId="3371" sId="1">
    <oc r="J157" t="inlineStr">
      <is>
        <t>в 2,6 р.б.</t>
      </is>
    </oc>
    <nc r="J157">
      <f>SUM(H157/G157*100)</f>
    </nc>
  </rcc>
  <rcc rId="3372" sId="1">
    <oc r="J156" t="inlineStr">
      <is>
        <t>в 1,7 р.б.</t>
      </is>
    </oc>
    <nc r="J156">
      <f>SUM(H156/G156*100)</f>
    </nc>
  </rcc>
  <rcc rId="3373" sId="1" odxf="1" dxf="1">
    <nc r="J163">
      <f>SUM(H163/G163*100)</f>
    </nc>
    <odxf>
      <numFmt numFmtId="165" formatCode="0.0"/>
    </odxf>
    <ndxf>
      <numFmt numFmtId="168" formatCode="#,##0.0"/>
    </ndxf>
  </rcc>
  <rfmt sheetId="1" sqref="J166" start="0" length="0">
    <dxf>
      <numFmt numFmtId="168" formatCode="#,##0.0"/>
    </dxf>
  </rfmt>
  <rfmt sheetId="1" sqref="J166" start="0" length="0">
    <dxf>
      <numFmt numFmtId="165" formatCode="0.0"/>
      <fill>
        <patternFill patternType="none">
          <bgColor indexed="65"/>
        </patternFill>
      </fill>
    </dxf>
  </rfmt>
  <rcc rId="3374" sId="1">
    <nc r="J166" t="inlineStr">
      <is>
        <t>в 10,4  р.б.</t>
      </is>
    </nc>
  </rcc>
  <rcc rId="3375" sId="1">
    <oc r="J184" t="inlineStr">
      <is>
        <t>в 2,3 р.б.</t>
      </is>
    </oc>
    <nc r="J184" t="inlineStr">
      <is>
        <t>в 1,7 р.б.</t>
      </is>
    </nc>
  </rcc>
  <rcc rId="3376" sId="1">
    <oc r="J183" t="inlineStr">
      <is>
        <t>в 2,3 р.б.</t>
      </is>
    </oc>
    <nc r="J183" t="inlineStr">
      <is>
        <t>в 1,7 р.б.</t>
      </is>
    </nc>
  </rcc>
  <rfmt sheetId="1" sqref="J146" start="0" length="0">
    <dxf>
      <font>
        <b val="0"/>
        <sz val="14"/>
        <name val="Times New Roman"/>
        <scheme val="none"/>
      </font>
      <numFmt numFmtId="165" formatCode="0.0"/>
      <fill>
        <patternFill patternType="none">
          <bgColor indexed="65"/>
        </patternFill>
      </fill>
    </dxf>
  </rfmt>
  <rcc rId="3377" sId="1">
    <oc r="J146">
      <f>SUM(H146/G146*100)</f>
    </oc>
    <nc r="J146" t="inlineStr">
      <is>
        <t>в 4,1 р.б.</t>
      </is>
    </nc>
  </rcc>
  <rfmt sheetId="1" sqref="J146" start="0" length="2147483647">
    <dxf>
      <font>
        <b/>
      </font>
    </dxf>
  </rfmt>
  <rcc rId="3378" sId="1" numFmtId="4">
    <oc r="H178">
      <f>675.707+39.575+99.852+211.597+111.912</f>
    </oc>
    <nc r="H178">
      <v>2324.578</v>
    </nc>
  </rcc>
  <rcv guid="{D0621073-25BE-47D7-AC33-51146458D41C}" action="delete"/>
  <rdn rId="0" localSheetId="1" customView="1" name="Z_D0621073_25BE_47D7_AC33_51146458D41C_.wvu.FilterData" hidden="1" oldHidden="1">
    <formula>общее!$A$6:$J$300</formula>
    <oldFormula>общее!$A$6:$J$300</oldFormula>
  </rdn>
  <rcv guid="{D0621073-25BE-47D7-AC33-51146458D41C}" action="add"/>
</revisions>
</file>

<file path=xl/revisions/revisionLog16311.xml><?xml version="1.0" encoding="utf-8"?>
<revisions xmlns="http://schemas.openxmlformats.org/spreadsheetml/2006/main" xmlns:r="http://schemas.openxmlformats.org/officeDocument/2006/relationships">
  <rcc rId="3235" sId="1" numFmtId="4">
    <oc r="G282">
      <v>-2437.9899999999998</v>
    </oc>
    <nc r="G282">
      <v>-5705.4</v>
    </nc>
  </rcc>
  <rfmt sheetId="1" sqref="G279:G282">
    <dxf>
      <fill>
        <patternFill>
          <bgColor theme="0"/>
        </patternFill>
      </fill>
    </dxf>
  </rfmt>
  <rfmt sheetId="1" sqref="I279:J282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общее!$A$6:$J$300</formula>
    <oldFormula>общее!$A$6:$J$300</oldFormula>
  </rdn>
  <rcv guid="{84AB9039-6109-4932-AA14-522BD4A30F0B}" action="add"/>
</revisions>
</file>

<file path=xl/revisions/revisionLog163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64.xml><?xml version="1.0" encoding="utf-8"?>
<revisions xmlns="http://schemas.openxmlformats.org/spreadsheetml/2006/main" xmlns:r="http://schemas.openxmlformats.org/officeDocument/2006/relationships">
  <rfmt sheetId="1" sqref="C264:C267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общее!$A$1:$J$303</formula>
    <oldFormula>общее!$A$1:$J$303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общее!$231:$234,общее!$236:$241</formula>
    <oldFormula>общее!$231:$234,общее!$236:$241</oldFormula>
  </rdn>
  <rdn rId="0" localSheetId="1" customView="1" name="Z_CFD58EC5_F475_4F0C_8822_861C497EA100_.wvu.FilterData" hidden="1" oldHidden="1">
    <formula>общее!$A$6:$J$303</formula>
    <oldFormula>общее!$A$6:$J$303</oldFormula>
  </rdn>
  <rcv guid="{CFD58EC5-F475-4F0C-8822-861C497EA100}" action="add"/>
</revisions>
</file>

<file path=xl/revisions/revisionLog1641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общее!$A$6:$J$300</formula>
    <oldFormula>общее!$A$6:$J$300</oldFormula>
  </rdn>
  <rcv guid="{84AB9039-6109-4932-AA14-522BD4A30F0B}" action="add"/>
</revisions>
</file>

<file path=xl/revisions/revisionLog16411.xml><?xml version="1.0" encoding="utf-8"?>
<revisions xmlns="http://schemas.openxmlformats.org/spreadsheetml/2006/main" xmlns:r="http://schemas.openxmlformats.org/officeDocument/2006/relationships">
  <rcc rId="3051" sId="1" numFmtId="4">
    <oc r="C194">
      <v>373.78699999999998</v>
    </oc>
    <nc r="C194">
      <v>2125.37212</v>
    </nc>
  </rcc>
  <rcc rId="3052" sId="1" numFmtId="4">
    <oc r="C195">
      <v>83.724999999999994</v>
    </oc>
    <nc r="C195">
      <v>435.72924999999998</v>
    </nc>
  </rcc>
  <rcc rId="3053" sId="1" numFmtId="4">
    <oc r="C197">
      <v>38530.932999999997</v>
    </oc>
    <nc r="C197">
      <v>83975.883839999995</v>
    </nc>
  </rcc>
  <rcc rId="3054" sId="1" numFmtId="4">
    <oc r="C198">
      <v>1072.4939999999999</v>
    </oc>
    <nc r="C198">
      <v>1888.5292300000001</v>
    </nc>
  </rcc>
  <rcc rId="3055" sId="1" numFmtId="4">
    <oc r="C199">
      <v>5148.79</v>
    </oc>
    <nc r="C199">
      <v>10179.98871</v>
    </nc>
  </rcc>
  <rcc rId="3056" sId="1" numFmtId="4">
    <oc r="C201">
      <v>8218.3809999999994</v>
    </oc>
    <nc r="C201">
      <v>16612.531230000001</v>
    </nc>
  </rcc>
  <rcc rId="3057" sId="1" numFmtId="4">
    <nc r="C204">
      <v>4801.5053500000004</v>
    </nc>
  </rcc>
  <rcc rId="3058" sId="1" numFmtId="4">
    <oc r="C205">
      <v>1742.73</v>
    </oc>
    <nc r="C205">
      <v>3342.41543</v>
    </nc>
  </rcc>
  <rfmt sheetId="1" sqref="C192:C205">
    <dxf>
      <fill>
        <patternFill patternType="none">
          <bgColor auto="1"/>
        </patternFill>
      </fill>
    </dxf>
  </rfmt>
  <rfmt sheetId="1" sqref="A192:B205">
    <dxf>
      <fill>
        <patternFill patternType="none">
          <bgColor auto="1"/>
        </patternFill>
      </fill>
    </dxf>
  </rfmt>
  <rcv guid="{675C859F-867B-4E3E-8283-3B2C94BFA5E5}" action="delete"/>
  <rdn rId="0" localSheetId="1" customView="1" name="Z_675C859F_867B_4E3E_8283_3B2C94BFA5E5_.wvu.FilterData" hidden="1" oldHidden="1">
    <formula>общее!$A$6:$J$300</formula>
    <oldFormula>общее!$A$6:$J$300</oldFormula>
  </rdn>
  <rcv guid="{675C859F-867B-4E3E-8283-3B2C94BFA5E5}" action="add"/>
</revisions>
</file>

<file path=xl/revisions/revisionLog165.xml><?xml version="1.0" encoding="utf-8"?>
<revisions xmlns="http://schemas.openxmlformats.org/spreadsheetml/2006/main" xmlns:r="http://schemas.openxmlformats.org/officeDocument/2006/relationships">
  <rcc rId="3669" sId="1" numFmtId="4">
    <oc r="C248">
      <v>8694.393</v>
    </oc>
    <nc r="C248">
      <v>150863.96799999999</v>
    </nc>
  </rcc>
  <rfmt sheetId="1" sqref="C248">
    <dxf>
      <fill>
        <patternFill>
          <bgColor theme="0"/>
        </patternFill>
      </fill>
    </dxf>
  </rfmt>
  <rfmt sheetId="1" sqref="G248">
    <dxf>
      <fill>
        <patternFill>
          <bgColor theme="0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общее!$A$6:$J$303</formula>
    <oldFormula>общее!$A$6:$J$303</oldFormula>
  </rdn>
  <rcv guid="{06B33669-D909-4CD8-806F-33C009B9DF0A}" action="add"/>
</revisions>
</file>

<file path=xl/revisions/revisionLog1651.xml><?xml version="1.0" encoding="utf-8"?>
<revisions xmlns="http://schemas.openxmlformats.org/spreadsheetml/2006/main" xmlns:r="http://schemas.openxmlformats.org/officeDocument/2006/relationships">
  <rfmt sheetId="1" sqref="A102:B133">
    <dxf>
      <fill>
        <patternFill patternType="none">
          <bgColor auto="1"/>
        </patternFill>
      </fill>
    </dxf>
  </rfmt>
  <rcv guid="{68CBFC64-03A4-4F74-B34E-EE1DB915A668}" action="delete"/>
  <rdn rId="0" localSheetId="1" customView="1" name="Z_68CBFC64_03A4_4F74_B34E_EE1DB915A668_.wvu.FilterData" hidden="1" oldHidden="1">
    <formula>общее!$A$6:$J$301</formula>
    <oldFormula>общее!$A$6:$J$301</oldFormula>
  </rdn>
  <rcv guid="{68CBFC64-03A4-4F74-B34E-EE1DB915A668}" action="add"/>
</revisions>
</file>

<file path=xl/revisions/revisionLog16511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общее!$A$6:$J$300</formula>
    <oldFormula>общее!$A$6:$J$300</oldFormula>
  </rdn>
  <rcv guid="{84AB9039-6109-4932-AA14-522BD4A30F0B}" action="add"/>
</revisions>
</file>

<file path=xl/revisions/revisionLog165111.xml><?xml version="1.0" encoding="utf-8"?>
<revisions xmlns="http://schemas.openxmlformats.org/spreadsheetml/2006/main" xmlns:r="http://schemas.openxmlformats.org/officeDocument/2006/relationships">
  <rfmt sheetId="1" sqref="A186:K191">
    <dxf>
      <fill>
        <patternFill patternType="none">
          <bgColor auto="1"/>
        </patternFill>
      </fill>
    </dxf>
  </rfmt>
  <rcv guid="{D0621073-25BE-47D7-AC33-51146458D41C}" action="delete"/>
  <rdn rId="0" localSheetId="1" customView="1" name="Z_D0621073_25BE_47D7_AC33_51146458D41C_.wvu.FilterData" hidden="1" oldHidden="1">
    <formula>общее!$A$6:$J$300</formula>
    <oldFormula>общее!$A$6:$J$300</oldFormula>
  </rdn>
  <rcv guid="{D0621073-25BE-47D7-AC33-51146458D41C}" action="add"/>
</revisions>
</file>

<file path=xl/revisions/revisionLog166.xml><?xml version="1.0" encoding="utf-8"?>
<revisions xmlns="http://schemas.openxmlformats.org/spreadsheetml/2006/main" xmlns:r="http://schemas.openxmlformats.org/officeDocument/2006/relationships">
  <rfmt sheetId="1" sqref="A249:J256">
    <dxf>
      <fill>
        <patternFill patternType="none">
          <bgColor auto="1"/>
        </patternFill>
      </fill>
    </dxf>
  </rfmt>
  <rcc rId="6057" sId="1" numFmtId="4">
    <oc r="D254">
      <v>14117.495999999999</v>
    </oc>
    <nc r="D254">
      <v>11516.699000000001</v>
    </nc>
  </rcc>
  <rcc rId="6058" sId="1" numFmtId="4">
    <oc r="C254">
      <v>14117.495999999999</v>
    </oc>
    <nc r="C254">
      <v>14418.395</v>
    </nc>
  </rcc>
  <rcv guid="{CFD58EC5-F475-4F0C-8822-861C497EA100}" action="delete"/>
  <rdn rId="0" localSheetId="1" customView="1" name="Z_CFD58EC5_F475_4F0C_8822_861C497EA100_.wvu.PrintArea" hidden="1" oldHidden="1">
    <formula>общее!$A$1:$J$256</formula>
    <oldFormula>общее!$A$1:$J$256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общее!$198:$201</formula>
    <oldFormula>общее!$198:$201</oldFormula>
  </rdn>
  <rdn rId="0" localSheetId="1" customView="1" name="Z_CFD58EC5_F475_4F0C_8822_861C497EA100_.wvu.FilterData" hidden="1" oldHidden="1">
    <formula>общее!$A$6:$J$256</formula>
    <oldFormula>общее!$A$6:$J$256</oldFormula>
  </rdn>
  <rcv guid="{CFD58EC5-F475-4F0C-8822-861C497EA100}" action="add"/>
</revisions>
</file>

<file path=xl/revisions/revisionLog1661.xml><?xml version="1.0" encoding="utf-8"?>
<revisions xmlns="http://schemas.openxmlformats.org/spreadsheetml/2006/main" xmlns:r="http://schemas.openxmlformats.org/officeDocument/2006/relationships">
  <rcc rId="3626" sId="1" odxf="1" dxf="1">
    <nc r="F265">
      <f>SUM(D265/C265*100)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3627" sId="1" odxf="1" dxf="1">
    <nc r="F266">
      <f>SUM(D266/C266*100)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3628" sId="1" odxf="1" dxf="1">
    <nc r="F267">
      <f>SUM(D267/C267*100)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v guid="{CFD58EC5-F475-4F0C-8822-861C497EA100}" action="delete"/>
  <rdn rId="0" localSheetId="1" customView="1" name="Z_CFD58EC5_F475_4F0C_8822_861C497EA100_.wvu.PrintArea" hidden="1" oldHidden="1">
    <formula>общее!$A$1:$J$303</formula>
    <oldFormula>общее!$A$1:$J$303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общее!$231:$234,общее!$236:$241</formula>
    <oldFormula>общее!$231:$234,общее!$236:$241</oldFormula>
  </rdn>
  <rdn rId="0" localSheetId="1" customView="1" name="Z_CFD58EC5_F475_4F0C_8822_861C497EA100_.wvu.FilterData" hidden="1" oldHidden="1">
    <formula>общее!$A$6:$J$303</formula>
    <oldFormula>общее!$A$6:$J$303</oldFormula>
  </rdn>
  <rcv guid="{CFD58EC5-F475-4F0C-8822-861C497EA100}" action="add"/>
</revisions>
</file>

<file path=xl/revisions/revisionLog166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общее!$A$1:$J$303</formula>
    <oldFormula>общее!$A$1:$J$303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общее!$231:$234,общее!$236:$241</formula>
    <oldFormula>общее!$231:$234,общее!$236:$241</oldFormula>
  </rdn>
  <rdn rId="0" localSheetId="1" customView="1" name="Z_CFD58EC5_F475_4F0C_8822_861C497EA100_.wvu.FilterData" hidden="1" oldHidden="1">
    <formula>общее!$A$6:$J$303</formula>
    <oldFormula>общее!$A$6:$J$303</oldFormula>
  </rdn>
  <rcv guid="{CFD58EC5-F475-4F0C-8822-861C497EA100}" action="add"/>
</revisions>
</file>

<file path=xl/revisions/revisionLog166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общее!$A$1:$J$300</formula>
    <oldFormula>общее!$A$1:$J$300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общее!$230:$233,общее!$235:$240</formula>
    <oldFormula>общее!$230:$233,общее!$235:$240</oldFormula>
  </rdn>
  <rdn rId="0" localSheetId="1" customView="1" name="Z_CFD58EC5_F475_4F0C_8822_861C497EA100_.wvu.FilterData" hidden="1" oldHidden="1">
    <formula>общее!$A$6:$J$300</formula>
    <oldFormula>общее!$A$6:$J$300</oldFormula>
  </rdn>
  <rcv guid="{CFD58EC5-F475-4F0C-8822-861C497EA100}" action="add"/>
</revisions>
</file>

<file path=xl/revisions/revisionLog167.xml><?xml version="1.0" encoding="utf-8"?>
<revisions xmlns="http://schemas.openxmlformats.org/spreadsheetml/2006/main" xmlns:r="http://schemas.openxmlformats.org/officeDocument/2006/relationships">
  <rcc rId="3700" sId="1" odxf="1" dxf="1" numFmtId="4">
    <oc r="D246">
      <v>123731.893</v>
    </oc>
    <nc r="D246">
      <v>286100</v>
    </nc>
    <odxf>
      <fill>
        <patternFill>
          <bgColor rgb="FFFFFF00"/>
        </patternFill>
      </fill>
      <alignment wrapText="0" readingOrder="0"/>
    </odxf>
    <ndxf>
      <fill>
        <patternFill>
          <bgColor theme="0"/>
        </patternFill>
      </fill>
      <alignment wrapText="1" readingOrder="0"/>
    </ndxf>
  </rcc>
  <rcc rId="3701" sId="1" numFmtId="4">
    <oc r="H246">
      <v>286100</v>
    </oc>
    <nc r="H246"/>
  </rcc>
  <rcv guid="{06B33669-D909-4CD8-806F-33C009B9DF0A}" action="delete"/>
  <rdn rId="0" localSheetId="1" customView="1" name="Z_06B33669_D909_4CD8_806F_33C009B9DF0A_.wvu.FilterData" hidden="1" oldHidden="1">
    <formula>общее!$A$6:$J$303</formula>
    <oldFormula>общее!$A$6:$J$303</oldFormula>
  </rdn>
  <rcv guid="{06B33669-D909-4CD8-806F-33C009B9DF0A}" action="add"/>
</revisions>
</file>

<file path=xl/revisions/revisionLog1671.xml><?xml version="1.0" encoding="utf-8"?>
<revisions xmlns="http://schemas.openxmlformats.org/spreadsheetml/2006/main" xmlns:r="http://schemas.openxmlformats.org/officeDocument/2006/relationships">
  <rcc rId="3633" sId="1">
    <oc r="F265">
      <f>SUM(D265/C265*100)</f>
    </oc>
    <nc r="F265" t="inlineStr">
      <is>
        <t>в 2,3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общее!$A$1:$J$303</formula>
    <oldFormula>общее!$A$1:$J$303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общее!$231:$234,общее!$236:$241</formula>
    <oldFormula>общее!$231:$234,общее!$236:$241</oldFormula>
  </rdn>
  <rdn rId="0" localSheetId="1" customView="1" name="Z_CFD58EC5_F475_4F0C_8822_861C497EA100_.wvu.FilterData" hidden="1" oldHidden="1">
    <formula>общее!$A$6:$J$303</formula>
    <oldFormula>общее!$A$6:$J$303</oldFormula>
  </rdn>
  <rcv guid="{CFD58EC5-F475-4F0C-8822-861C497EA100}" action="add"/>
</revisions>
</file>

<file path=xl/revisions/revisionLog16711.xml><?xml version="1.0" encoding="utf-8"?>
<revisions xmlns="http://schemas.openxmlformats.org/spreadsheetml/2006/main" xmlns:r="http://schemas.openxmlformats.org/officeDocument/2006/relationships">
  <rcc rId="3458" sId="1" numFmtId="4">
    <oc r="G99">
      <v>4800.2569999999996</v>
    </oc>
    <nc r="G99">
      <v>9342.9940000000006</v>
    </nc>
  </rcc>
  <rcc rId="3459" sId="1" numFmtId="4">
    <oc r="G101">
      <v>3863.9360000000001</v>
    </oc>
    <nc r="G101">
      <f>13906.592+3020.454</f>
    </nc>
  </rcc>
  <rcc rId="3460" sId="1" numFmtId="4">
    <oc r="G102">
      <v>0.76300000000000001</v>
    </oc>
    <nc r="G102">
      <v>46.683999999999997</v>
    </nc>
  </rcc>
  <rcc rId="3461" sId="1" numFmtId="4">
    <oc r="G103">
      <v>222.21100000000001</v>
    </oc>
    <nc r="G103">
      <v>321.07299999999998</v>
    </nc>
  </rcc>
  <rcc rId="3462" sId="1" numFmtId="4">
    <nc r="G109">
      <v>16338.746999999999</v>
    </nc>
  </rcc>
  <rcc rId="3463" sId="1" numFmtId="4">
    <nc r="G110">
      <v>48.06</v>
    </nc>
  </rcc>
  <rcc rId="3464" sId="1">
    <nc r="G108">
      <f>G109+G110</f>
    </nc>
  </rcc>
  <rcc rId="3465" sId="1" numFmtId="4">
    <oc r="G114">
      <v>1579.944</v>
    </oc>
    <nc r="G114">
      <v>5882.0640000000003</v>
    </nc>
  </rcc>
  <rfmt sheetId="1" sqref="G98:G133">
    <dxf>
      <fill>
        <patternFill patternType="none">
          <bgColor auto="1"/>
        </patternFill>
      </fill>
    </dxf>
  </rfmt>
  <rcc rId="3466" sId="1" numFmtId="4">
    <oc r="G119">
      <v>1.8779999999999999</v>
    </oc>
    <nc r="G119">
      <v>482.98</v>
    </nc>
  </rcc>
  <rcv guid="{68CBFC64-03A4-4F74-B34E-EE1DB915A668}" action="delete"/>
  <rdn rId="0" localSheetId="1" customView="1" name="Z_68CBFC64_03A4_4F74_B34E_EE1DB915A668_.wvu.FilterData" hidden="1" oldHidden="1">
    <formula>общее!$A$6:$J$301</formula>
    <oldFormula>общее!$A$6:$J$301</oldFormula>
  </rdn>
  <rcv guid="{68CBFC64-03A4-4F74-B34E-EE1DB915A668}" action="add"/>
</revisions>
</file>

<file path=xl/revisions/revisionLog168.xml><?xml version="1.0" encoding="utf-8"?>
<revisions xmlns="http://schemas.openxmlformats.org/spreadsheetml/2006/main" xmlns:r="http://schemas.openxmlformats.org/officeDocument/2006/relationships">
  <rfmt sheetId="1" sqref="C210:J210">
    <dxf>
      <alignment horizontal="general" readingOrder="0"/>
    </dxf>
  </rfmt>
  <rfmt sheetId="1" sqref="C210:J210">
    <dxf>
      <alignment horizontal="center" readingOrder="0"/>
    </dxf>
  </rfmt>
  <rcc rId="5547" sId="1" numFmtId="4">
    <oc r="C212">
      <v>198</v>
    </oc>
    <nc r="C212"/>
  </rcc>
  <rcc rId="5548" sId="1">
    <oc r="E212">
      <f>SUM(D212-C212)</f>
    </oc>
    <nc r="E212"/>
  </rcc>
  <rcc rId="5549" sId="1">
    <oc r="F212">
      <f>SUM(D212/C212*100)</f>
    </oc>
    <nc r="F212"/>
  </rcc>
  <rcc rId="5550" sId="1">
    <oc r="C211">
      <f>SUM(C212)</f>
    </oc>
    <nc r="C211"/>
  </rcc>
  <rfmt sheetId="1" sqref="A211:K212">
    <dxf>
      <fill>
        <patternFill patternType="none">
          <bgColor auto="1"/>
        </patternFill>
      </fill>
    </dxf>
  </rfmt>
  <rrc rId="5551" sId="1" ref="A211:XFD211" action="deleteRow">
    <undo index="0" exp="ref" v="1" dr="H211" r="H210" sId="1"/>
    <undo index="0" exp="ref" v="1" dr="G211" r="G210" sId="1"/>
    <undo index="0" exp="ref" v="1" dr="D211" r="D210" sId="1"/>
    <undo index="0" exp="ref" v="1" dr="C211" r="C210" sId="1"/>
    <undo index="2" exp="area" ref3D="1" dr="$A$221:$XFD$226" dn="Z_CFD58EC5_F475_4F0C_8822_861C497EA100_.wvu.Rows" sId="1"/>
    <undo index="1" exp="area" ref3D="1" dr="$A$216:$XFD$219" dn="Z_CFD58EC5_F475_4F0C_8822_861C497EA100_.wvu.Rows" sId="1"/>
    <rfmt sheetId="1" xfDxf="1" sqref="A211:XFD211" start="0" length="0">
      <dxf>
        <font>
          <sz val="11"/>
        </font>
        <fill>
          <patternFill patternType="solid">
            <bgColor rgb="FFFFFF00"/>
          </patternFill>
        </fill>
      </dxf>
    </rfmt>
    <rcc rId="0" sId="1" dxf="1">
      <nc r="A211" t="inlineStr">
        <is>
          <t>7100</t>
        </is>
      </nc>
      <ndxf>
        <font>
          <b/>
          <sz val="16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211" t="inlineStr">
        <is>
          <t>Сільське, лісове, рибне господарство та мисливство</t>
        </is>
      </nc>
      <ndxf>
        <font>
          <b/>
          <sz val="16"/>
          <name val="Times New Roman"/>
          <scheme val="none"/>
        </font>
        <fill>
          <patternFill patternType="none">
            <bgColor indexed="6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11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11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11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1" start="0" length="0">
      <dxf>
        <font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1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1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1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1" start="0" length="0">
      <dxf>
        <font>
          <b/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1" start="0" length="0">
      <dxf>
        <fill>
          <patternFill patternType="none">
            <bgColor indexed="65"/>
          </patternFill>
        </fill>
      </dxf>
    </rfmt>
    <rfmt sheetId="1" sqref="L211" start="0" length="0">
      <dxf>
        <fill>
          <patternFill patternType="none">
            <bgColor indexed="65"/>
          </patternFill>
        </fill>
      </dxf>
    </rfmt>
    <rfmt sheetId="1" sqref="M211" start="0" length="0">
      <dxf>
        <fill>
          <patternFill patternType="none">
            <bgColor indexed="65"/>
          </patternFill>
        </fill>
      </dxf>
    </rfmt>
    <rfmt sheetId="1" sqref="N211" start="0" length="0">
      <dxf>
        <fill>
          <patternFill patternType="none">
            <bgColor indexed="65"/>
          </patternFill>
        </fill>
      </dxf>
    </rfmt>
    <rfmt sheetId="1" sqref="O211" start="0" length="0">
      <dxf>
        <fill>
          <patternFill patternType="none">
            <bgColor indexed="65"/>
          </patternFill>
        </fill>
      </dxf>
    </rfmt>
    <rfmt sheetId="1" sqref="P211" start="0" length="0">
      <dxf>
        <fill>
          <patternFill patternType="none">
            <bgColor indexed="65"/>
          </patternFill>
        </fill>
      </dxf>
    </rfmt>
    <rfmt sheetId="1" sqref="Q211" start="0" length="0">
      <dxf>
        <fill>
          <patternFill patternType="none">
            <bgColor indexed="65"/>
          </patternFill>
        </fill>
      </dxf>
    </rfmt>
    <rfmt sheetId="1" sqref="R211" start="0" length="0">
      <dxf>
        <fill>
          <patternFill patternType="none">
            <bgColor indexed="65"/>
          </patternFill>
        </fill>
      </dxf>
    </rfmt>
    <rfmt sheetId="1" sqref="S211" start="0" length="0">
      <dxf>
        <fill>
          <patternFill patternType="none">
            <bgColor indexed="65"/>
          </patternFill>
        </fill>
      </dxf>
    </rfmt>
    <rfmt sheetId="1" sqref="T211" start="0" length="0">
      <dxf>
        <fill>
          <patternFill patternType="none">
            <bgColor indexed="65"/>
          </patternFill>
        </fill>
      </dxf>
    </rfmt>
    <rfmt sheetId="1" sqref="U211" start="0" length="0">
      <dxf>
        <fill>
          <patternFill patternType="none">
            <bgColor indexed="65"/>
          </patternFill>
        </fill>
      </dxf>
    </rfmt>
    <rfmt sheetId="1" sqref="V211" start="0" length="0">
      <dxf>
        <fill>
          <patternFill patternType="none">
            <bgColor indexed="65"/>
          </patternFill>
        </fill>
      </dxf>
    </rfmt>
    <rfmt sheetId="1" sqref="W211" start="0" length="0">
      <dxf>
        <fill>
          <patternFill patternType="none">
            <bgColor indexed="65"/>
          </patternFill>
        </fill>
      </dxf>
    </rfmt>
    <rfmt sheetId="1" sqref="X211" start="0" length="0">
      <dxf>
        <fill>
          <patternFill patternType="none">
            <bgColor indexed="65"/>
          </patternFill>
        </fill>
      </dxf>
    </rfmt>
    <rfmt sheetId="1" sqref="Y211" start="0" length="0">
      <dxf>
        <fill>
          <patternFill patternType="none">
            <bgColor indexed="65"/>
          </patternFill>
        </fill>
      </dxf>
    </rfmt>
    <rfmt sheetId="1" sqref="Z211" start="0" length="0">
      <dxf>
        <fill>
          <patternFill patternType="none">
            <bgColor indexed="65"/>
          </patternFill>
        </fill>
      </dxf>
    </rfmt>
    <rfmt sheetId="1" sqref="AA211" start="0" length="0">
      <dxf>
        <fill>
          <patternFill patternType="none">
            <bgColor indexed="65"/>
          </patternFill>
        </fill>
      </dxf>
    </rfmt>
    <rfmt sheetId="1" sqref="AB211" start="0" length="0">
      <dxf>
        <fill>
          <patternFill patternType="none">
            <bgColor indexed="65"/>
          </patternFill>
        </fill>
      </dxf>
    </rfmt>
    <rfmt sheetId="1" sqref="AC211" start="0" length="0">
      <dxf>
        <fill>
          <patternFill patternType="none">
            <bgColor indexed="65"/>
          </patternFill>
        </fill>
      </dxf>
    </rfmt>
    <rfmt sheetId="1" sqref="AD211" start="0" length="0">
      <dxf>
        <fill>
          <patternFill patternType="none">
            <bgColor indexed="65"/>
          </patternFill>
        </fill>
      </dxf>
    </rfmt>
    <rfmt sheetId="1" sqref="AE211" start="0" length="0">
      <dxf>
        <fill>
          <patternFill patternType="none">
            <bgColor indexed="65"/>
          </patternFill>
        </fill>
      </dxf>
    </rfmt>
    <rfmt sheetId="1" sqref="AF211" start="0" length="0">
      <dxf>
        <fill>
          <patternFill patternType="none">
            <bgColor indexed="65"/>
          </patternFill>
        </fill>
      </dxf>
    </rfmt>
    <rfmt sheetId="1" sqref="AG211" start="0" length="0">
      <dxf>
        <fill>
          <patternFill patternType="none">
            <bgColor indexed="65"/>
          </patternFill>
        </fill>
      </dxf>
    </rfmt>
    <rfmt sheetId="1" sqref="AH211" start="0" length="0">
      <dxf>
        <fill>
          <patternFill patternType="none">
            <bgColor indexed="65"/>
          </patternFill>
        </fill>
      </dxf>
    </rfmt>
    <rfmt sheetId="1" sqref="AI211" start="0" length="0">
      <dxf>
        <fill>
          <patternFill patternType="none">
            <bgColor indexed="65"/>
          </patternFill>
        </fill>
      </dxf>
    </rfmt>
    <rfmt sheetId="1" sqref="AJ211" start="0" length="0">
      <dxf>
        <fill>
          <patternFill patternType="none">
            <bgColor indexed="65"/>
          </patternFill>
        </fill>
      </dxf>
    </rfmt>
    <rfmt sheetId="1" sqref="AK211" start="0" length="0">
      <dxf>
        <fill>
          <patternFill patternType="none">
            <bgColor indexed="65"/>
          </patternFill>
        </fill>
      </dxf>
    </rfmt>
    <rfmt sheetId="1" sqref="AL211" start="0" length="0">
      <dxf>
        <fill>
          <patternFill patternType="none">
            <bgColor indexed="65"/>
          </patternFill>
        </fill>
      </dxf>
    </rfmt>
    <rfmt sheetId="1" sqref="AM211" start="0" length="0">
      <dxf>
        <fill>
          <patternFill patternType="none">
            <bgColor indexed="65"/>
          </patternFill>
        </fill>
      </dxf>
    </rfmt>
    <rfmt sheetId="1" sqref="AN211" start="0" length="0">
      <dxf>
        <fill>
          <patternFill patternType="none">
            <bgColor indexed="65"/>
          </patternFill>
        </fill>
      </dxf>
    </rfmt>
    <rfmt sheetId="1" sqref="AO211" start="0" length="0">
      <dxf>
        <fill>
          <patternFill patternType="none">
            <bgColor indexed="65"/>
          </patternFill>
        </fill>
      </dxf>
    </rfmt>
    <rfmt sheetId="1" sqref="AP211" start="0" length="0">
      <dxf>
        <fill>
          <patternFill patternType="none">
            <bgColor indexed="65"/>
          </patternFill>
        </fill>
      </dxf>
    </rfmt>
    <rfmt sheetId="1" sqref="AQ211" start="0" length="0">
      <dxf>
        <fill>
          <patternFill patternType="none">
            <bgColor indexed="65"/>
          </patternFill>
        </fill>
      </dxf>
    </rfmt>
    <rfmt sheetId="1" sqref="AR211" start="0" length="0">
      <dxf>
        <fill>
          <patternFill patternType="none">
            <bgColor indexed="65"/>
          </patternFill>
        </fill>
      </dxf>
    </rfmt>
    <rfmt sheetId="1" sqref="AS211" start="0" length="0">
      <dxf>
        <fill>
          <patternFill patternType="none">
            <bgColor indexed="65"/>
          </patternFill>
        </fill>
      </dxf>
    </rfmt>
    <rfmt sheetId="1" sqref="AT211" start="0" length="0">
      <dxf>
        <fill>
          <patternFill patternType="none">
            <bgColor indexed="65"/>
          </patternFill>
        </fill>
      </dxf>
    </rfmt>
    <rfmt sheetId="1" sqref="AU211" start="0" length="0">
      <dxf>
        <fill>
          <patternFill patternType="none">
            <bgColor indexed="65"/>
          </patternFill>
        </fill>
      </dxf>
    </rfmt>
    <rfmt sheetId="1" sqref="AV211" start="0" length="0">
      <dxf>
        <fill>
          <patternFill patternType="none">
            <bgColor indexed="65"/>
          </patternFill>
        </fill>
      </dxf>
    </rfmt>
    <rfmt sheetId="1" sqref="AW211" start="0" length="0">
      <dxf>
        <fill>
          <patternFill patternType="none">
            <bgColor indexed="65"/>
          </patternFill>
        </fill>
      </dxf>
    </rfmt>
    <rfmt sheetId="1" sqref="AX211" start="0" length="0">
      <dxf>
        <fill>
          <patternFill patternType="none">
            <bgColor indexed="65"/>
          </patternFill>
        </fill>
      </dxf>
    </rfmt>
    <rfmt sheetId="1" sqref="AY211" start="0" length="0">
      <dxf>
        <fill>
          <patternFill patternType="none">
            <bgColor indexed="65"/>
          </patternFill>
        </fill>
      </dxf>
    </rfmt>
    <rfmt sheetId="1" sqref="AZ211" start="0" length="0">
      <dxf>
        <fill>
          <patternFill patternType="none">
            <bgColor indexed="65"/>
          </patternFill>
        </fill>
      </dxf>
    </rfmt>
    <rfmt sheetId="1" sqref="BA211" start="0" length="0">
      <dxf>
        <fill>
          <patternFill patternType="none">
            <bgColor indexed="65"/>
          </patternFill>
        </fill>
      </dxf>
    </rfmt>
    <rfmt sheetId="1" sqref="BB211" start="0" length="0">
      <dxf>
        <fill>
          <patternFill patternType="none">
            <bgColor indexed="65"/>
          </patternFill>
        </fill>
      </dxf>
    </rfmt>
    <rfmt sheetId="1" sqref="BC211" start="0" length="0">
      <dxf>
        <fill>
          <patternFill patternType="none">
            <bgColor indexed="65"/>
          </patternFill>
        </fill>
      </dxf>
    </rfmt>
    <rfmt sheetId="1" sqref="BD211" start="0" length="0">
      <dxf>
        <fill>
          <patternFill patternType="none">
            <bgColor indexed="65"/>
          </patternFill>
        </fill>
      </dxf>
    </rfmt>
    <rfmt sheetId="1" sqref="BE211" start="0" length="0">
      <dxf>
        <fill>
          <patternFill patternType="none">
            <bgColor indexed="65"/>
          </patternFill>
        </fill>
      </dxf>
    </rfmt>
    <rfmt sheetId="1" sqref="BF211" start="0" length="0">
      <dxf>
        <fill>
          <patternFill patternType="none">
            <bgColor indexed="65"/>
          </patternFill>
        </fill>
      </dxf>
    </rfmt>
    <rfmt sheetId="1" sqref="BG211" start="0" length="0">
      <dxf>
        <fill>
          <patternFill patternType="none">
            <bgColor indexed="65"/>
          </patternFill>
        </fill>
      </dxf>
    </rfmt>
    <rfmt sheetId="1" sqref="BH211" start="0" length="0">
      <dxf>
        <fill>
          <patternFill patternType="none">
            <bgColor indexed="65"/>
          </patternFill>
        </fill>
      </dxf>
    </rfmt>
    <rfmt sheetId="1" sqref="BI211" start="0" length="0">
      <dxf>
        <fill>
          <patternFill patternType="none">
            <bgColor indexed="65"/>
          </patternFill>
        </fill>
      </dxf>
    </rfmt>
    <rfmt sheetId="1" sqref="BJ211" start="0" length="0">
      <dxf>
        <fill>
          <patternFill patternType="none">
            <bgColor indexed="65"/>
          </patternFill>
        </fill>
      </dxf>
    </rfmt>
    <rfmt sheetId="1" sqref="BK211" start="0" length="0">
      <dxf>
        <fill>
          <patternFill patternType="none">
            <bgColor indexed="65"/>
          </patternFill>
        </fill>
      </dxf>
    </rfmt>
    <rfmt sheetId="1" sqref="BL211" start="0" length="0">
      <dxf>
        <fill>
          <patternFill patternType="none">
            <bgColor indexed="65"/>
          </patternFill>
        </fill>
      </dxf>
    </rfmt>
    <rfmt sheetId="1" sqref="BM211" start="0" length="0">
      <dxf>
        <fill>
          <patternFill patternType="none">
            <bgColor indexed="65"/>
          </patternFill>
        </fill>
      </dxf>
    </rfmt>
    <rfmt sheetId="1" sqref="BN211" start="0" length="0">
      <dxf>
        <fill>
          <patternFill patternType="none">
            <bgColor indexed="65"/>
          </patternFill>
        </fill>
      </dxf>
    </rfmt>
    <rfmt sheetId="1" sqref="BO211" start="0" length="0">
      <dxf>
        <fill>
          <patternFill patternType="none">
            <bgColor indexed="65"/>
          </patternFill>
        </fill>
      </dxf>
    </rfmt>
    <rfmt sheetId="1" sqref="BP211" start="0" length="0">
      <dxf>
        <fill>
          <patternFill patternType="none">
            <bgColor indexed="65"/>
          </patternFill>
        </fill>
      </dxf>
    </rfmt>
    <rfmt sheetId="1" sqref="BQ211" start="0" length="0">
      <dxf>
        <fill>
          <patternFill patternType="none">
            <bgColor indexed="65"/>
          </patternFill>
        </fill>
      </dxf>
    </rfmt>
    <rfmt sheetId="1" sqref="BR211" start="0" length="0">
      <dxf>
        <fill>
          <patternFill patternType="none">
            <bgColor indexed="65"/>
          </patternFill>
        </fill>
      </dxf>
    </rfmt>
    <rfmt sheetId="1" sqref="BS211" start="0" length="0">
      <dxf>
        <fill>
          <patternFill patternType="none">
            <bgColor indexed="65"/>
          </patternFill>
        </fill>
      </dxf>
    </rfmt>
    <rfmt sheetId="1" sqref="BT211" start="0" length="0">
      <dxf>
        <fill>
          <patternFill patternType="none">
            <bgColor indexed="65"/>
          </patternFill>
        </fill>
      </dxf>
    </rfmt>
    <rfmt sheetId="1" sqref="BU211" start="0" length="0">
      <dxf>
        <fill>
          <patternFill patternType="none">
            <bgColor indexed="65"/>
          </patternFill>
        </fill>
      </dxf>
    </rfmt>
    <rfmt sheetId="1" sqref="BV211" start="0" length="0">
      <dxf>
        <fill>
          <patternFill patternType="none">
            <bgColor indexed="65"/>
          </patternFill>
        </fill>
      </dxf>
    </rfmt>
    <rfmt sheetId="1" sqref="BW211" start="0" length="0">
      <dxf>
        <fill>
          <patternFill patternType="none">
            <bgColor indexed="65"/>
          </patternFill>
        </fill>
      </dxf>
    </rfmt>
    <rfmt sheetId="1" sqref="BX211" start="0" length="0">
      <dxf>
        <fill>
          <patternFill patternType="none">
            <bgColor indexed="65"/>
          </patternFill>
        </fill>
      </dxf>
    </rfmt>
    <rfmt sheetId="1" sqref="BY211" start="0" length="0">
      <dxf>
        <fill>
          <patternFill patternType="none">
            <bgColor indexed="65"/>
          </patternFill>
        </fill>
      </dxf>
    </rfmt>
    <rfmt sheetId="1" sqref="BZ211" start="0" length="0">
      <dxf>
        <fill>
          <patternFill patternType="none">
            <bgColor indexed="65"/>
          </patternFill>
        </fill>
      </dxf>
    </rfmt>
    <rfmt sheetId="1" sqref="CA211" start="0" length="0">
      <dxf>
        <fill>
          <patternFill patternType="none">
            <bgColor indexed="65"/>
          </patternFill>
        </fill>
      </dxf>
    </rfmt>
    <rfmt sheetId="1" sqref="CB211" start="0" length="0">
      <dxf>
        <fill>
          <patternFill patternType="none">
            <bgColor indexed="65"/>
          </patternFill>
        </fill>
      </dxf>
    </rfmt>
    <rfmt sheetId="1" sqref="CC211" start="0" length="0">
      <dxf>
        <fill>
          <patternFill patternType="none">
            <bgColor indexed="65"/>
          </patternFill>
        </fill>
      </dxf>
    </rfmt>
    <rfmt sheetId="1" sqref="CD211" start="0" length="0">
      <dxf>
        <fill>
          <patternFill patternType="none">
            <bgColor indexed="65"/>
          </patternFill>
        </fill>
      </dxf>
    </rfmt>
    <rfmt sheetId="1" sqref="CE211" start="0" length="0">
      <dxf>
        <fill>
          <patternFill patternType="none">
            <bgColor indexed="65"/>
          </patternFill>
        </fill>
      </dxf>
    </rfmt>
    <rfmt sheetId="1" sqref="CF211" start="0" length="0">
      <dxf>
        <fill>
          <patternFill patternType="none">
            <bgColor indexed="65"/>
          </patternFill>
        </fill>
      </dxf>
    </rfmt>
    <rfmt sheetId="1" sqref="CG211" start="0" length="0">
      <dxf>
        <fill>
          <patternFill patternType="none">
            <bgColor indexed="65"/>
          </patternFill>
        </fill>
      </dxf>
    </rfmt>
    <rfmt sheetId="1" sqref="CH211" start="0" length="0">
      <dxf>
        <fill>
          <patternFill patternType="none">
            <bgColor indexed="65"/>
          </patternFill>
        </fill>
      </dxf>
    </rfmt>
    <rfmt sheetId="1" sqref="CI211" start="0" length="0">
      <dxf>
        <fill>
          <patternFill patternType="none">
            <bgColor indexed="65"/>
          </patternFill>
        </fill>
      </dxf>
    </rfmt>
    <rfmt sheetId="1" sqref="CJ211" start="0" length="0">
      <dxf>
        <fill>
          <patternFill patternType="none">
            <bgColor indexed="65"/>
          </patternFill>
        </fill>
      </dxf>
    </rfmt>
    <rfmt sheetId="1" sqref="CK211" start="0" length="0">
      <dxf>
        <fill>
          <patternFill patternType="none">
            <bgColor indexed="65"/>
          </patternFill>
        </fill>
      </dxf>
    </rfmt>
    <rfmt sheetId="1" sqref="CL211" start="0" length="0">
      <dxf>
        <fill>
          <patternFill patternType="none">
            <bgColor indexed="65"/>
          </patternFill>
        </fill>
      </dxf>
    </rfmt>
    <rfmt sheetId="1" sqref="CM211" start="0" length="0">
      <dxf>
        <fill>
          <patternFill patternType="none">
            <bgColor indexed="65"/>
          </patternFill>
        </fill>
      </dxf>
    </rfmt>
    <rfmt sheetId="1" sqref="CN211" start="0" length="0">
      <dxf>
        <fill>
          <patternFill patternType="none">
            <bgColor indexed="65"/>
          </patternFill>
        </fill>
      </dxf>
    </rfmt>
    <rfmt sheetId="1" sqref="CO211" start="0" length="0">
      <dxf>
        <fill>
          <patternFill patternType="none">
            <bgColor indexed="65"/>
          </patternFill>
        </fill>
      </dxf>
    </rfmt>
    <rfmt sheetId="1" sqref="CP211" start="0" length="0">
      <dxf>
        <fill>
          <patternFill patternType="none">
            <bgColor indexed="65"/>
          </patternFill>
        </fill>
      </dxf>
    </rfmt>
    <rfmt sheetId="1" sqref="CQ211" start="0" length="0">
      <dxf>
        <fill>
          <patternFill patternType="none">
            <bgColor indexed="65"/>
          </patternFill>
        </fill>
      </dxf>
    </rfmt>
  </rrc>
  <rrc rId="5552" sId="1" ref="A211:XFD211" action="deleteRow">
    <undo index="2" exp="area" ref3D="1" dr="$A$220:$XFD$225" dn="Z_CFD58EC5_F475_4F0C_8822_861C497EA100_.wvu.Rows" sId="1"/>
    <undo index="1" exp="area" ref3D="1" dr="$A$215:$XFD$218" dn="Z_CFD58EC5_F475_4F0C_8822_861C497EA100_.wvu.Rows" sId="1"/>
    <rfmt sheetId="1" xfDxf="1" sqref="A211:XFD211" start="0" length="0">
      <dxf>
        <font>
          <sz val="11"/>
        </font>
        <fill>
          <patternFill patternType="solid">
            <bgColor rgb="FFFFFF00"/>
          </patternFill>
        </fill>
      </dxf>
    </rfmt>
    <rcc rId="0" sId="1" dxf="1">
      <nc r="A211" t="inlineStr">
        <is>
          <t>7130</t>
        </is>
      </nc>
      <ndxf>
        <font>
          <sz val="16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211" t="inlineStr">
        <is>
          <t>Здійснення  заходів із землеустрою</t>
        </is>
      </nc>
      <ndxf>
        <font>
          <sz val="14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11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11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11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1" start="0" length="0">
      <dxf>
        <font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1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1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1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1" start="0" length="0">
      <dxf>
        <font>
          <b/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11" start="0" length="0">
      <dxf>
        <fill>
          <patternFill patternType="none">
            <bgColor indexed="65"/>
          </patternFill>
        </fill>
      </dxf>
    </rfmt>
    <rfmt sheetId="1" sqref="L211" start="0" length="0">
      <dxf>
        <fill>
          <patternFill patternType="none">
            <bgColor indexed="65"/>
          </patternFill>
        </fill>
      </dxf>
    </rfmt>
    <rfmt sheetId="1" sqref="M211" start="0" length="0">
      <dxf>
        <fill>
          <patternFill patternType="none">
            <bgColor indexed="65"/>
          </patternFill>
        </fill>
      </dxf>
    </rfmt>
    <rfmt sheetId="1" sqref="N211" start="0" length="0">
      <dxf>
        <fill>
          <patternFill patternType="none">
            <bgColor indexed="65"/>
          </patternFill>
        </fill>
      </dxf>
    </rfmt>
    <rfmt sheetId="1" sqref="O211" start="0" length="0">
      <dxf>
        <fill>
          <patternFill patternType="none">
            <bgColor indexed="65"/>
          </patternFill>
        </fill>
      </dxf>
    </rfmt>
    <rfmt sheetId="1" sqref="P211" start="0" length="0">
      <dxf>
        <fill>
          <patternFill patternType="none">
            <bgColor indexed="65"/>
          </patternFill>
        </fill>
      </dxf>
    </rfmt>
    <rfmt sheetId="1" sqref="Q211" start="0" length="0">
      <dxf>
        <fill>
          <patternFill patternType="none">
            <bgColor indexed="65"/>
          </patternFill>
        </fill>
      </dxf>
    </rfmt>
    <rfmt sheetId="1" sqref="R211" start="0" length="0">
      <dxf>
        <fill>
          <patternFill patternType="none">
            <bgColor indexed="65"/>
          </patternFill>
        </fill>
      </dxf>
    </rfmt>
    <rfmt sheetId="1" sqref="S211" start="0" length="0">
      <dxf>
        <fill>
          <patternFill patternType="none">
            <bgColor indexed="65"/>
          </patternFill>
        </fill>
      </dxf>
    </rfmt>
    <rfmt sheetId="1" sqref="T211" start="0" length="0">
      <dxf>
        <fill>
          <patternFill patternType="none">
            <bgColor indexed="65"/>
          </patternFill>
        </fill>
      </dxf>
    </rfmt>
    <rfmt sheetId="1" sqref="U211" start="0" length="0">
      <dxf>
        <fill>
          <patternFill patternType="none">
            <bgColor indexed="65"/>
          </patternFill>
        </fill>
      </dxf>
    </rfmt>
    <rfmt sheetId="1" sqref="V211" start="0" length="0">
      <dxf>
        <fill>
          <patternFill patternType="none">
            <bgColor indexed="65"/>
          </patternFill>
        </fill>
      </dxf>
    </rfmt>
    <rfmt sheetId="1" sqref="W211" start="0" length="0">
      <dxf>
        <fill>
          <patternFill patternType="none">
            <bgColor indexed="65"/>
          </patternFill>
        </fill>
      </dxf>
    </rfmt>
    <rfmt sheetId="1" sqref="X211" start="0" length="0">
      <dxf>
        <fill>
          <patternFill patternType="none">
            <bgColor indexed="65"/>
          </patternFill>
        </fill>
      </dxf>
    </rfmt>
    <rfmt sheetId="1" sqref="Y211" start="0" length="0">
      <dxf>
        <fill>
          <patternFill patternType="none">
            <bgColor indexed="65"/>
          </patternFill>
        </fill>
      </dxf>
    </rfmt>
    <rfmt sheetId="1" sqref="Z211" start="0" length="0">
      <dxf>
        <fill>
          <patternFill patternType="none">
            <bgColor indexed="65"/>
          </patternFill>
        </fill>
      </dxf>
    </rfmt>
    <rfmt sheetId="1" sqref="AA211" start="0" length="0">
      <dxf>
        <fill>
          <patternFill patternType="none">
            <bgColor indexed="65"/>
          </patternFill>
        </fill>
      </dxf>
    </rfmt>
    <rfmt sheetId="1" sqref="AB211" start="0" length="0">
      <dxf>
        <fill>
          <patternFill patternType="none">
            <bgColor indexed="65"/>
          </patternFill>
        </fill>
      </dxf>
    </rfmt>
    <rfmt sheetId="1" sqref="AC211" start="0" length="0">
      <dxf>
        <fill>
          <patternFill patternType="none">
            <bgColor indexed="65"/>
          </patternFill>
        </fill>
      </dxf>
    </rfmt>
    <rfmt sheetId="1" sqref="AD211" start="0" length="0">
      <dxf>
        <fill>
          <patternFill patternType="none">
            <bgColor indexed="65"/>
          </patternFill>
        </fill>
      </dxf>
    </rfmt>
    <rfmt sheetId="1" sqref="AE211" start="0" length="0">
      <dxf>
        <fill>
          <patternFill patternType="none">
            <bgColor indexed="65"/>
          </patternFill>
        </fill>
      </dxf>
    </rfmt>
    <rfmt sheetId="1" sqref="AF211" start="0" length="0">
      <dxf>
        <fill>
          <patternFill patternType="none">
            <bgColor indexed="65"/>
          </patternFill>
        </fill>
      </dxf>
    </rfmt>
    <rfmt sheetId="1" sqref="AG211" start="0" length="0">
      <dxf>
        <fill>
          <patternFill patternType="none">
            <bgColor indexed="65"/>
          </patternFill>
        </fill>
      </dxf>
    </rfmt>
    <rfmt sheetId="1" sqref="AH211" start="0" length="0">
      <dxf>
        <fill>
          <patternFill patternType="none">
            <bgColor indexed="65"/>
          </patternFill>
        </fill>
      </dxf>
    </rfmt>
    <rfmt sheetId="1" sqref="AI211" start="0" length="0">
      <dxf>
        <fill>
          <patternFill patternType="none">
            <bgColor indexed="65"/>
          </patternFill>
        </fill>
      </dxf>
    </rfmt>
    <rfmt sheetId="1" sqref="AJ211" start="0" length="0">
      <dxf>
        <fill>
          <patternFill patternType="none">
            <bgColor indexed="65"/>
          </patternFill>
        </fill>
      </dxf>
    </rfmt>
    <rfmt sheetId="1" sqref="AK211" start="0" length="0">
      <dxf>
        <fill>
          <patternFill patternType="none">
            <bgColor indexed="65"/>
          </patternFill>
        </fill>
      </dxf>
    </rfmt>
    <rfmt sheetId="1" sqref="AL211" start="0" length="0">
      <dxf>
        <fill>
          <patternFill patternType="none">
            <bgColor indexed="65"/>
          </patternFill>
        </fill>
      </dxf>
    </rfmt>
    <rfmt sheetId="1" sqref="AM211" start="0" length="0">
      <dxf>
        <fill>
          <patternFill patternType="none">
            <bgColor indexed="65"/>
          </patternFill>
        </fill>
      </dxf>
    </rfmt>
    <rfmt sheetId="1" sqref="AN211" start="0" length="0">
      <dxf>
        <fill>
          <patternFill patternType="none">
            <bgColor indexed="65"/>
          </patternFill>
        </fill>
      </dxf>
    </rfmt>
    <rfmt sheetId="1" sqref="AO211" start="0" length="0">
      <dxf>
        <fill>
          <patternFill patternType="none">
            <bgColor indexed="65"/>
          </patternFill>
        </fill>
      </dxf>
    </rfmt>
    <rfmt sheetId="1" sqref="AP211" start="0" length="0">
      <dxf>
        <fill>
          <patternFill patternType="none">
            <bgColor indexed="65"/>
          </patternFill>
        </fill>
      </dxf>
    </rfmt>
    <rfmt sheetId="1" sqref="AQ211" start="0" length="0">
      <dxf>
        <fill>
          <patternFill patternType="none">
            <bgColor indexed="65"/>
          </patternFill>
        </fill>
      </dxf>
    </rfmt>
    <rfmt sheetId="1" sqref="AR211" start="0" length="0">
      <dxf>
        <fill>
          <patternFill patternType="none">
            <bgColor indexed="65"/>
          </patternFill>
        </fill>
      </dxf>
    </rfmt>
    <rfmt sheetId="1" sqref="AS211" start="0" length="0">
      <dxf>
        <fill>
          <patternFill patternType="none">
            <bgColor indexed="65"/>
          </patternFill>
        </fill>
      </dxf>
    </rfmt>
    <rfmt sheetId="1" sqref="AT211" start="0" length="0">
      <dxf>
        <fill>
          <patternFill patternType="none">
            <bgColor indexed="65"/>
          </patternFill>
        </fill>
      </dxf>
    </rfmt>
    <rfmt sheetId="1" sqref="AU211" start="0" length="0">
      <dxf>
        <fill>
          <patternFill patternType="none">
            <bgColor indexed="65"/>
          </patternFill>
        </fill>
      </dxf>
    </rfmt>
    <rfmt sheetId="1" sqref="AV211" start="0" length="0">
      <dxf>
        <fill>
          <patternFill patternType="none">
            <bgColor indexed="65"/>
          </patternFill>
        </fill>
      </dxf>
    </rfmt>
    <rfmt sheetId="1" sqref="AW211" start="0" length="0">
      <dxf>
        <fill>
          <patternFill patternType="none">
            <bgColor indexed="65"/>
          </patternFill>
        </fill>
      </dxf>
    </rfmt>
    <rfmt sheetId="1" sqref="AX211" start="0" length="0">
      <dxf>
        <fill>
          <patternFill patternType="none">
            <bgColor indexed="65"/>
          </patternFill>
        </fill>
      </dxf>
    </rfmt>
    <rfmt sheetId="1" sqref="AY211" start="0" length="0">
      <dxf>
        <fill>
          <patternFill patternType="none">
            <bgColor indexed="65"/>
          </patternFill>
        </fill>
      </dxf>
    </rfmt>
    <rfmt sheetId="1" sqref="AZ211" start="0" length="0">
      <dxf>
        <fill>
          <patternFill patternType="none">
            <bgColor indexed="65"/>
          </patternFill>
        </fill>
      </dxf>
    </rfmt>
    <rfmt sheetId="1" sqref="BA211" start="0" length="0">
      <dxf>
        <fill>
          <patternFill patternType="none">
            <bgColor indexed="65"/>
          </patternFill>
        </fill>
      </dxf>
    </rfmt>
    <rfmt sheetId="1" sqref="BB211" start="0" length="0">
      <dxf>
        <fill>
          <patternFill patternType="none">
            <bgColor indexed="65"/>
          </patternFill>
        </fill>
      </dxf>
    </rfmt>
    <rfmt sheetId="1" sqref="BC211" start="0" length="0">
      <dxf>
        <fill>
          <patternFill patternType="none">
            <bgColor indexed="65"/>
          </patternFill>
        </fill>
      </dxf>
    </rfmt>
    <rfmt sheetId="1" sqref="BD211" start="0" length="0">
      <dxf>
        <fill>
          <patternFill patternType="none">
            <bgColor indexed="65"/>
          </patternFill>
        </fill>
      </dxf>
    </rfmt>
    <rfmt sheetId="1" sqref="BE211" start="0" length="0">
      <dxf>
        <fill>
          <patternFill patternType="none">
            <bgColor indexed="65"/>
          </patternFill>
        </fill>
      </dxf>
    </rfmt>
    <rfmt sheetId="1" sqref="BF211" start="0" length="0">
      <dxf>
        <fill>
          <patternFill patternType="none">
            <bgColor indexed="65"/>
          </patternFill>
        </fill>
      </dxf>
    </rfmt>
    <rfmt sheetId="1" sqref="BG211" start="0" length="0">
      <dxf>
        <fill>
          <patternFill patternType="none">
            <bgColor indexed="65"/>
          </patternFill>
        </fill>
      </dxf>
    </rfmt>
    <rfmt sheetId="1" sqref="BH211" start="0" length="0">
      <dxf>
        <fill>
          <patternFill patternType="none">
            <bgColor indexed="65"/>
          </patternFill>
        </fill>
      </dxf>
    </rfmt>
    <rfmt sheetId="1" sqref="BI211" start="0" length="0">
      <dxf>
        <fill>
          <patternFill patternType="none">
            <bgColor indexed="65"/>
          </patternFill>
        </fill>
      </dxf>
    </rfmt>
    <rfmt sheetId="1" sqref="BJ211" start="0" length="0">
      <dxf>
        <fill>
          <patternFill patternType="none">
            <bgColor indexed="65"/>
          </patternFill>
        </fill>
      </dxf>
    </rfmt>
    <rfmt sheetId="1" sqref="BK211" start="0" length="0">
      <dxf>
        <fill>
          <patternFill patternType="none">
            <bgColor indexed="65"/>
          </patternFill>
        </fill>
      </dxf>
    </rfmt>
    <rfmt sheetId="1" sqref="BL211" start="0" length="0">
      <dxf>
        <fill>
          <patternFill patternType="none">
            <bgColor indexed="65"/>
          </patternFill>
        </fill>
      </dxf>
    </rfmt>
    <rfmt sheetId="1" sqref="BM211" start="0" length="0">
      <dxf>
        <fill>
          <patternFill patternType="none">
            <bgColor indexed="65"/>
          </patternFill>
        </fill>
      </dxf>
    </rfmt>
    <rfmt sheetId="1" sqref="BN211" start="0" length="0">
      <dxf>
        <fill>
          <patternFill patternType="none">
            <bgColor indexed="65"/>
          </patternFill>
        </fill>
      </dxf>
    </rfmt>
    <rfmt sheetId="1" sqref="BO211" start="0" length="0">
      <dxf>
        <fill>
          <patternFill patternType="none">
            <bgColor indexed="65"/>
          </patternFill>
        </fill>
      </dxf>
    </rfmt>
    <rfmt sheetId="1" sqref="BP211" start="0" length="0">
      <dxf>
        <fill>
          <patternFill patternType="none">
            <bgColor indexed="65"/>
          </patternFill>
        </fill>
      </dxf>
    </rfmt>
    <rfmt sheetId="1" sqref="BQ211" start="0" length="0">
      <dxf>
        <fill>
          <patternFill patternType="none">
            <bgColor indexed="65"/>
          </patternFill>
        </fill>
      </dxf>
    </rfmt>
    <rfmt sheetId="1" sqref="BR211" start="0" length="0">
      <dxf>
        <fill>
          <patternFill patternType="none">
            <bgColor indexed="65"/>
          </patternFill>
        </fill>
      </dxf>
    </rfmt>
    <rfmt sheetId="1" sqref="BS211" start="0" length="0">
      <dxf>
        <fill>
          <patternFill patternType="none">
            <bgColor indexed="65"/>
          </patternFill>
        </fill>
      </dxf>
    </rfmt>
    <rfmt sheetId="1" sqref="BT211" start="0" length="0">
      <dxf>
        <fill>
          <patternFill patternType="none">
            <bgColor indexed="65"/>
          </patternFill>
        </fill>
      </dxf>
    </rfmt>
    <rfmt sheetId="1" sqref="BU211" start="0" length="0">
      <dxf>
        <fill>
          <patternFill patternType="none">
            <bgColor indexed="65"/>
          </patternFill>
        </fill>
      </dxf>
    </rfmt>
    <rfmt sheetId="1" sqref="BV211" start="0" length="0">
      <dxf>
        <fill>
          <patternFill patternType="none">
            <bgColor indexed="65"/>
          </patternFill>
        </fill>
      </dxf>
    </rfmt>
    <rfmt sheetId="1" sqref="BW211" start="0" length="0">
      <dxf>
        <fill>
          <patternFill patternType="none">
            <bgColor indexed="65"/>
          </patternFill>
        </fill>
      </dxf>
    </rfmt>
    <rfmt sheetId="1" sqref="BX211" start="0" length="0">
      <dxf>
        <fill>
          <patternFill patternType="none">
            <bgColor indexed="65"/>
          </patternFill>
        </fill>
      </dxf>
    </rfmt>
    <rfmt sheetId="1" sqref="BY211" start="0" length="0">
      <dxf>
        <fill>
          <patternFill patternType="none">
            <bgColor indexed="65"/>
          </patternFill>
        </fill>
      </dxf>
    </rfmt>
    <rfmt sheetId="1" sqref="BZ211" start="0" length="0">
      <dxf>
        <fill>
          <patternFill patternType="none">
            <bgColor indexed="65"/>
          </patternFill>
        </fill>
      </dxf>
    </rfmt>
    <rfmt sheetId="1" sqref="CA211" start="0" length="0">
      <dxf>
        <fill>
          <patternFill patternType="none">
            <bgColor indexed="65"/>
          </patternFill>
        </fill>
      </dxf>
    </rfmt>
    <rfmt sheetId="1" sqref="CB211" start="0" length="0">
      <dxf>
        <fill>
          <patternFill patternType="none">
            <bgColor indexed="65"/>
          </patternFill>
        </fill>
      </dxf>
    </rfmt>
    <rfmt sheetId="1" sqref="CC211" start="0" length="0">
      <dxf>
        <fill>
          <patternFill patternType="none">
            <bgColor indexed="65"/>
          </patternFill>
        </fill>
      </dxf>
    </rfmt>
    <rfmt sheetId="1" sqref="CD211" start="0" length="0">
      <dxf>
        <fill>
          <patternFill patternType="none">
            <bgColor indexed="65"/>
          </patternFill>
        </fill>
      </dxf>
    </rfmt>
    <rfmt sheetId="1" sqref="CE211" start="0" length="0">
      <dxf>
        <fill>
          <patternFill patternType="none">
            <bgColor indexed="65"/>
          </patternFill>
        </fill>
      </dxf>
    </rfmt>
    <rfmt sheetId="1" sqref="CF211" start="0" length="0">
      <dxf>
        <fill>
          <patternFill patternType="none">
            <bgColor indexed="65"/>
          </patternFill>
        </fill>
      </dxf>
    </rfmt>
    <rfmt sheetId="1" sqref="CG211" start="0" length="0">
      <dxf>
        <fill>
          <patternFill patternType="none">
            <bgColor indexed="65"/>
          </patternFill>
        </fill>
      </dxf>
    </rfmt>
    <rfmt sheetId="1" sqref="CH211" start="0" length="0">
      <dxf>
        <fill>
          <patternFill patternType="none">
            <bgColor indexed="65"/>
          </patternFill>
        </fill>
      </dxf>
    </rfmt>
    <rfmt sheetId="1" sqref="CI211" start="0" length="0">
      <dxf>
        <fill>
          <patternFill patternType="none">
            <bgColor indexed="65"/>
          </patternFill>
        </fill>
      </dxf>
    </rfmt>
    <rfmt sheetId="1" sqref="CJ211" start="0" length="0">
      <dxf>
        <fill>
          <patternFill patternType="none">
            <bgColor indexed="65"/>
          </patternFill>
        </fill>
      </dxf>
    </rfmt>
    <rfmt sheetId="1" sqref="CK211" start="0" length="0">
      <dxf>
        <fill>
          <patternFill patternType="none">
            <bgColor indexed="65"/>
          </patternFill>
        </fill>
      </dxf>
    </rfmt>
    <rfmt sheetId="1" sqref="CL211" start="0" length="0">
      <dxf>
        <fill>
          <patternFill patternType="none">
            <bgColor indexed="65"/>
          </patternFill>
        </fill>
      </dxf>
    </rfmt>
    <rfmt sheetId="1" sqref="CM211" start="0" length="0">
      <dxf>
        <fill>
          <patternFill patternType="none">
            <bgColor indexed="65"/>
          </patternFill>
        </fill>
      </dxf>
    </rfmt>
    <rfmt sheetId="1" sqref="CN211" start="0" length="0">
      <dxf>
        <fill>
          <patternFill patternType="none">
            <bgColor indexed="65"/>
          </patternFill>
        </fill>
      </dxf>
    </rfmt>
    <rfmt sheetId="1" sqref="CO211" start="0" length="0">
      <dxf>
        <fill>
          <patternFill patternType="none">
            <bgColor indexed="65"/>
          </patternFill>
        </fill>
      </dxf>
    </rfmt>
    <rfmt sheetId="1" sqref="CP211" start="0" length="0">
      <dxf>
        <fill>
          <patternFill patternType="none">
            <bgColor indexed="65"/>
          </patternFill>
        </fill>
      </dxf>
    </rfmt>
    <rfmt sheetId="1" sqref="CQ211" start="0" length="0">
      <dxf>
        <fill>
          <patternFill patternType="none">
            <bgColor indexed="65"/>
          </patternFill>
        </fill>
      </dxf>
    </rfmt>
  </rrc>
  <rcc rId="5553" sId="1">
    <oc r="C210">
      <f>SUM(#REF!+C211+C227+C233)</f>
    </oc>
    <nc r="C210">
      <f>SUM(C211+C227+C233)</f>
    </nc>
  </rcc>
  <rcc rId="5554" sId="1">
    <oc r="D210">
      <f>SUM(#REF!+D211+D227+D233)</f>
    </oc>
    <nc r="D210">
      <f>SUM(D211+D227+D233)</f>
    </nc>
  </rcc>
  <rcc rId="5555" sId="1">
    <oc r="G210">
      <f>SUM(#REF!+G211+G227+G233)</f>
    </oc>
    <nc r="G210">
      <f>SUM(G211+G227+G233)</f>
    </nc>
  </rcc>
  <rcc rId="5556" sId="1">
    <oc r="H210">
      <f>SUM(#REF!+H211+H227+H233)</f>
    </oc>
    <nc r="H210">
      <f>SUM(H211+H227+H233)</f>
    </nc>
  </rcc>
  <rcv guid="{CFD58EC5-F475-4F0C-8822-861C497EA100}" action="delete"/>
  <rdn rId="0" localSheetId="1" customView="1" name="Z_CFD58EC5_F475_4F0C_8822_861C497EA100_.wvu.PrintArea" hidden="1" oldHidden="1">
    <formula>общее!$A$1:$J$278</formula>
    <oldFormula>общее!$A$1:$J$278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общее!$214:$217,общее!$219:$224</formula>
    <oldFormula>общее!$214:$217,общее!$219:$224</oldFormula>
  </rdn>
  <rdn rId="0" localSheetId="1" customView="1" name="Z_CFD58EC5_F475_4F0C_8822_861C497EA100_.wvu.FilterData" hidden="1" oldHidden="1">
    <formula>общее!$A$6:$J$278</formula>
    <oldFormula>общее!$A$6:$J$278</oldFormula>
  </rdn>
  <rcv guid="{CFD58EC5-F475-4F0C-8822-861C497EA100}" action="add"/>
</revisions>
</file>

<file path=xl/revisions/revisionLog1681.xml><?xml version="1.0" encoding="utf-8"?>
<revisions xmlns="http://schemas.openxmlformats.org/spreadsheetml/2006/main" xmlns:r="http://schemas.openxmlformats.org/officeDocument/2006/relationships">
  <rcc rId="3727" sId="1" numFmtId="4">
    <oc r="D214">
      <v>154606.894</v>
    </oc>
    <nc r="D214">
      <f>152872.40498+868.12672+230.3+279.0603+357.00165</f>
    </nc>
  </rcc>
  <rcv guid="{3824CD03-2F75-4531-8348-997F8B6518CE}" action="delete"/>
  <rdn rId="0" localSheetId="1" customView="1" name="Z_3824CD03_2F75_4531_8348_997F8B6518CE_.wvu.FilterData" hidden="1" oldHidden="1">
    <formula>общее!$A$6:$J$303</formula>
    <oldFormula>общее!$A$6:$J$303</oldFormula>
  </rdn>
  <rcv guid="{3824CD03-2F75-4531-8348-997F8B6518CE}" action="add"/>
</revisions>
</file>

<file path=xl/revisions/revisionLog16811.xml><?xml version="1.0" encoding="utf-8"?>
<revisions xmlns="http://schemas.openxmlformats.org/spreadsheetml/2006/main" xmlns:r="http://schemas.openxmlformats.org/officeDocument/2006/relationships">
  <rfmt sheetId="1" sqref="C244">
    <dxf>
      <fill>
        <patternFill>
          <bgColor theme="0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общее!$A$6:$J$303</formula>
    <oldFormula>общее!$A$6:$J$303</oldFormula>
  </rdn>
  <rcv guid="{06B33669-D909-4CD8-806F-33C009B9DF0A}" action="add"/>
</revisions>
</file>

<file path=xl/revisions/revisionLog168111.xml><?xml version="1.0" encoding="utf-8"?>
<revisions xmlns="http://schemas.openxmlformats.org/spreadsheetml/2006/main" xmlns:r="http://schemas.openxmlformats.org/officeDocument/2006/relationships">
  <rfmt sheetId="1" sqref="F193" start="0" length="2147483647">
    <dxf>
      <font>
        <b/>
      </font>
    </dxf>
  </rfmt>
  <rfmt sheetId="1" sqref="F187" start="0" length="2147483647">
    <dxf>
      <font>
        <b/>
      </font>
    </dxf>
  </rfmt>
  <rfmt sheetId="1" sqref="J193" start="0" length="0">
    <dxf>
      <font>
        <b val="0"/>
        <sz val="14"/>
        <name val="Times New Roman"/>
        <scheme val="none"/>
      </font>
      <numFmt numFmtId="168" formatCode="#,##0.0"/>
      <fill>
        <patternFill patternType="none">
          <bgColor indexed="65"/>
        </patternFill>
      </fill>
    </dxf>
  </rfmt>
  <rfmt sheetId="1" sqref="J197" start="0" length="0">
    <dxf>
      <numFmt numFmtId="168" formatCode="#,##0.0"/>
      <fill>
        <patternFill patternType="none">
          <bgColor indexed="65"/>
        </patternFill>
      </fill>
    </dxf>
  </rfmt>
  <rcc rId="3565" sId="1" odxf="1" dxf="1">
    <oc r="J198" t="inlineStr">
      <is>
        <t>в 5,1 р.б.</t>
      </is>
    </oc>
    <nc r="J198">
      <f>SUM(H198/G198*100)</f>
    </nc>
    <odxf>
      <numFmt numFmtId="165" formatCode="0.0"/>
    </odxf>
    <ndxf>
      <numFmt numFmtId="168" formatCode="#,##0.0"/>
    </ndxf>
  </rcc>
  <rcc rId="3566" sId="1" odxf="1" dxf="1">
    <oc r="J200">
      <f>SUM(H200/G200*100)</f>
    </oc>
    <nc r="J200">
      <f>SUM(H200/G200*100)</f>
    </nc>
    <odxf>
      <numFmt numFmtId="165" formatCode="0.0"/>
    </odxf>
    <ndxf>
      <numFmt numFmtId="168" formatCode="#,##0.0"/>
    </ndxf>
  </rcc>
  <rcc rId="3567" sId="1" odxf="1" dxf="1">
    <oc r="J201" t="inlineStr">
      <is>
        <t>в 17,3 р.б.</t>
      </is>
    </oc>
    <nc r="J201">
      <f>SUM(H201/G201*100)</f>
    </nc>
    <odxf>
      <numFmt numFmtId="165" formatCode="0.0"/>
    </odxf>
    <ndxf>
      <numFmt numFmtId="168" formatCode="#,##0.0"/>
    </ndxf>
  </rcc>
  <rcc rId="3568" sId="1" odxf="1" dxf="1">
    <oc r="J202" t="inlineStr">
      <is>
        <t>в 17,3 р.б.</t>
      </is>
    </oc>
    <nc r="J202">
      <f>SUM(H202/G202*100)</f>
    </nc>
    <odxf>
      <numFmt numFmtId="165" formatCode="0.0"/>
    </odxf>
    <ndxf>
      <numFmt numFmtId="168" formatCode="#,##0.0"/>
    </ndxf>
  </rcc>
  <rcc rId="3569" sId="1" odxf="1" dxf="1">
    <nc r="J204">
      <f>SUM(H204/G204*100)</f>
    </nc>
    <odxf>
      <numFmt numFmtId="165" formatCode="0.0"/>
    </odxf>
    <ndxf>
      <numFmt numFmtId="168" formatCode="#,##0.0"/>
    </ndxf>
  </rcc>
  <rcc rId="3570" sId="1" odxf="1" dxf="1">
    <nc r="J206">
      <f>SUM(H206/G206*100)</f>
    </nc>
    <odxf>
      <numFmt numFmtId="165" formatCode="0.0"/>
    </odxf>
    <ndxf>
      <numFmt numFmtId="168" formatCode="#,##0.0"/>
    </ndxf>
  </rcc>
  <rfmt sheetId="1" sqref="I193:J198">
    <dxf>
      <fill>
        <patternFill patternType="none">
          <bgColor auto="1"/>
        </patternFill>
      </fill>
    </dxf>
  </rfmt>
  <rcc rId="3571" sId="1">
    <oc r="F196">
      <f>SUM(D196/C196*100)</f>
    </oc>
    <nc r="F196" t="inlineStr">
      <is>
        <t>в 2,0 р.б.</t>
      </is>
    </nc>
  </rcc>
  <rcc rId="3572" sId="1">
    <oc r="J193" t="inlineStr">
      <is>
        <t>в 12,3 р.б.</t>
      </is>
    </oc>
    <nc r="J193" t="inlineStr">
      <is>
        <t>в 22,4 р.б.</t>
      </is>
    </nc>
  </rcc>
  <rcc rId="3573" sId="1">
    <oc r="J197" t="inlineStr">
      <is>
        <t>в 4,0 р.б.</t>
      </is>
    </oc>
    <nc r="J197" t="inlineStr">
      <is>
        <t>в 10,2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общее!$A$1:$J$303</formula>
    <oldFormula>общее!$A$1:$J$303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общее!$231:$234,общее!$236:$241</formula>
    <oldFormula>общее!$231:$234,общее!$236:$241</oldFormula>
  </rdn>
  <rdn rId="0" localSheetId="1" customView="1" name="Z_CFD58EC5_F475_4F0C_8822_861C497EA100_.wvu.FilterData" hidden="1" oldHidden="1">
    <formula>общее!$A$6:$J$303</formula>
    <oldFormula>общее!$A$6:$J$303</oldFormula>
  </rdn>
  <rcv guid="{CFD58EC5-F475-4F0C-8822-861C497EA100}" action="add"/>
</revisions>
</file>

<file path=xl/revisions/revisionLog169.xml><?xml version="1.0" encoding="utf-8"?>
<revisions xmlns="http://schemas.openxmlformats.org/spreadsheetml/2006/main" xmlns:r="http://schemas.openxmlformats.org/officeDocument/2006/relationships">
  <rcc rId="5996" sId="1" numFmtId="4">
    <oc r="D246">
      <v>-1143700.77</v>
    </oc>
    <nc r="D246">
      <v>-404663.85499999998</v>
    </nc>
  </rcc>
  <rfmt sheetId="1" sqref="D241:D248">
    <dxf>
      <fill>
        <patternFill patternType="none">
          <bgColor auto="1"/>
        </patternFill>
      </fill>
    </dxf>
  </rfmt>
  <rcc rId="5997" sId="1" numFmtId="4">
    <oc r="H246">
      <v>1696685.916</v>
    </oc>
    <nc r="H246">
      <v>14716.334999999999</v>
    </nc>
  </rcc>
  <rcc rId="5998" sId="1" numFmtId="4">
    <nc r="D244">
      <v>-4081.527</v>
    </nc>
  </rcc>
  <rcc rId="5999" sId="1" numFmtId="4">
    <oc r="H244">
      <v>10494.816000000001</v>
    </oc>
    <nc r="H244">
      <v>-5663.6559999999999</v>
    </nc>
  </rcc>
  <rcc rId="6000" sId="1" numFmtId="4">
    <oc r="H247">
      <v>-3619.8939999999998</v>
    </oc>
    <nc r="H247"/>
  </rcc>
  <rfmt sheetId="1" sqref="H241:H248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общее!$A$1:$J$256</formula>
    <oldFormula>общее!$A$1:$J$256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общее!$198:$201</formula>
    <oldFormula>общее!$198:$201</oldFormula>
  </rdn>
  <rdn rId="0" localSheetId="1" customView="1" name="Z_CFD58EC5_F475_4F0C_8822_861C497EA100_.wvu.FilterData" hidden="1" oldHidden="1">
    <formula>общее!$A$6:$J$256</formula>
    <oldFormula>общее!$A$6:$J$256</oldFormula>
  </rdn>
  <rcv guid="{CFD58EC5-F475-4F0C-8822-861C497EA100}" action="add"/>
</revisions>
</file>

<file path=xl/revisions/revisionLog1691.xml><?xml version="1.0" encoding="utf-8"?>
<revisions xmlns="http://schemas.openxmlformats.org/spreadsheetml/2006/main" xmlns:r="http://schemas.openxmlformats.org/officeDocument/2006/relationships">
  <rcc rId="3775" sId="1" odxf="1" dxf="1">
    <nc r="I249">
      <f>SUM(H249-G249)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3776" sId="1" odxf="1" dxf="1">
    <nc r="I248">
      <f>SUM(H248-G248)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fmt sheetId="1" sqref="I246:I247">
    <dxf>
      <fill>
        <patternFill>
          <bgColor theme="0"/>
        </patternFill>
      </fill>
    </dxf>
  </rfmt>
  <rcc rId="3777" sId="1" odxf="1" dxf="1">
    <nc r="I245">
      <f>SUM(H245-G245)</f>
    </nc>
    <odxf>
      <font>
        <b/>
        <sz val="14"/>
        <name val="Times New Roman"/>
        <scheme val="none"/>
      </font>
      <fill>
        <patternFill>
          <bgColor rgb="FFFFFF00"/>
        </patternFill>
      </fill>
    </odxf>
    <ndxf>
      <font>
        <b val="0"/>
        <sz val="14"/>
        <name val="Times New Roman"/>
        <scheme val="none"/>
      </font>
      <fill>
        <patternFill>
          <bgColor theme="0"/>
        </patternFill>
      </fill>
    </ndxf>
  </rcc>
  <rcc rId="3778" sId="1">
    <oc r="F249" t="inlineStr">
      <is>
        <t>в 7,1 р.б.</t>
      </is>
    </oc>
    <nc r="F249" t="inlineStr">
      <is>
        <t>в 2,7 р.б.</t>
      </is>
    </nc>
  </rcc>
  <rfmt sheetId="1" sqref="E249:F249">
    <dxf>
      <fill>
        <patternFill>
          <bgColor theme="0"/>
        </patternFill>
      </fill>
    </dxf>
  </rfmt>
  <rcc rId="3779" sId="1" odxf="1" dxf="1">
    <oc r="F248" t="inlineStr">
      <is>
        <t>в 7,1 р.б.</t>
      </is>
    </oc>
    <nc r="F248" t="inlineStr">
      <is>
        <t>в 2,7 р.б.</t>
      </is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fmt sheetId="1" sqref="E248">
    <dxf>
      <fill>
        <patternFill>
          <bgColor theme="0"/>
        </patternFill>
      </fill>
    </dxf>
  </rfmt>
  <rcc rId="3780" sId="1">
    <oc r="E247">
      <f>SUM(D247-C247)</f>
    </oc>
    <nc r="E247">
      <f>SUM(D247-C247)</f>
    </nc>
  </rcc>
  <rcc rId="3781" sId="1">
    <oc r="F245">
      <f>SUM(D245/C245*100)</f>
    </oc>
    <nc r="F245" t="inlineStr">
      <is>
        <t>в 1,7 р.б.</t>
      </is>
    </nc>
  </rcc>
  <rfmt sheetId="1" sqref="E245:F245">
    <dxf>
      <fill>
        <patternFill>
          <bgColor theme="0"/>
        </patternFill>
      </fill>
    </dxf>
  </rfmt>
  <rfmt sheetId="1" sqref="A245:B245">
    <dxf>
      <fill>
        <patternFill>
          <bgColor theme="0"/>
        </patternFill>
      </fill>
    </dxf>
  </rfmt>
  <rcc rId="3782" sId="1">
    <oc r="F247">
      <f>SUM(D247/C247*100)</f>
    </oc>
    <nc r="F247" t="inlineStr">
      <is>
        <t>в 1,1 р.б.</t>
      </is>
    </nc>
  </rcc>
  <rcc rId="3783" sId="1">
    <oc r="F246">
      <f>SUM(D246/C246*100)</f>
    </oc>
    <nc r="F246" t="inlineStr">
      <is>
        <t>в 1,1 р.б.</t>
      </is>
    </nc>
  </rcc>
  <rfmt sheetId="1" sqref="E246:F247">
    <dxf>
      <fill>
        <patternFill>
          <bgColor theme="0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общее!$A$6:$J$304</formula>
    <oldFormula>общее!$A$6:$J$304</oldFormula>
  </rdn>
  <rcv guid="{06B33669-D909-4CD8-806F-33C009B9DF0A}" action="add"/>
</revisions>
</file>

<file path=xl/revisions/revisionLog16911.xml><?xml version="1.0" encoding="utf-8"?>
<revisions xmlns="http://schemas.openxmlformats.org/spreadsheetml/2006/main" xmlns:r="http://schemas.openxmlformats.org/officeDocument/2006/relationships">
  <rcc rId="3732" sId="1">
    <oc r="D215">
      <f>86414.826+5039.353+4404.192+4526.868+8567.253</f>
    </oc>
    <nc r="D215">
      <f>280964.05264+43780.39214+14753.20393+67912.30548+34578.27683</f>
    </nc>
  </rcc>
  <rfmt sheetId="1" sqref="D215">
    <dxf>
      <fill>
        <patternFill patternType="none">
          <bgColor auto="1"/>
        </patternFill>
      </fill>
    </dxf>
  </rfmt>
  <rcv guid="{3824CD03-2F75-4531-8348-997F8B6518CE}" action="delete"/>
  <rdn rId="0" localSheetId="1" customView="1" name="Z_3824CD03_2F75_4531_8348_997F8B6518CE_.wvu.FilterData" hidden="1" oldHidden="1">
    <formula>общее!$A$6:$J$303</formula>
    <oldFormula>общее!$A$6:$J$303</oldFormula>
  </rdn>
  <rcv guid="{3824CD03-2F75-4531-8348-997F8B6518CE}" action="add"/>
</revisions>
</file>

<file path=xl/revisions/revisionLog169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общее!$A$1:$J$303</formula>
    <oldFormula>общее!$A$1:$J$303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общее!$231:$234,общее!$236:$241</formula>
    <oldFormula>общее!$231:$234,общее!$236:$241</oldFormula>
  </rdn>
  <rdn rId="0" localSheetId="1" customView="1" name="Z_CFD58EC5_F475_4F0C_8822_861C497EA100_.wvu.FilterData" hidden="1" oldHidden="1">
    <formula>общее!$A$6:$J$303</formula>
    <oldFormula>общее!$A$6:$J$303</oldFormula>
  </rdn>
  <rcv guid="{CFD58EC5-F475-4F0C-8822-861C497EA100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fmt sheetId="1" sqref="I269" start="0" length="2147483647">
    <dxf>
      <font>
        <b/>
      </font>
    </dxf>
  </rfmt>
  <rfmt sheetId="1" sqref="J269" start="0" length="2147483647">
    <dxf>
      <font>
        <b/>
      </font>
    </dxf>
  </rfmt>
  <rcc rId="3885" sId="1" numFmtId="4">
    <nc r="G274">
      <v>458.34899999999999</v>
    </nc>
  </rcc>
  <rcc rId="3886" sId="1" numFmtId="4">
    <nc r="G276">
      <v>2929.7</v>
    </nc>
  </rcc>
  <rcc rId="3887" sId="1">
    <oc r="G261">
      <f>SUM(G262)+G265+G269+G272</f>
    </oc>
    <nc r="G261">
      <f>SUM(G262)+G265+G269+G272</f>
    </nc>
  </rcc>
  <rfmt sheetId="1" sqref="G274" start="0" length="2147483647">
    <dxf>
      <font>
        <b val="0"/>
      </font>
    </dxf>
  </rfmt>
  <rcc rId="3888" sId="1">
    <oc r="G272">
      <f>G275</f>
    </oc>
    <nc r="G272">
      <f>G275+G274</f>
    </nc>
  </rcc>
  <rcc rId="3889" sId="1">
    <nc r="H272">
      <f>H275+H274</f>
    </nc>
  </rcc>
  <rcc rId="3890" sId="1" odxf="1" dxf="1">
    <nc r="I274">
      <f>SUM(H274-G274)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3891" sId="1" odxf="1" dxf="1">
    <nc r="J274">
      <f>SUM(H274/G274*100)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v guid="{CFD58EC5-F475-4F0C-8822-861C497EA100}" action="delete"/>
  <rdn rId="0" localSheetId="1" customView="1" name="Z_CFD58EC5_F475_4F0C_8822_861C497EA100_.wvu.PrintArea" hidden="1" oldHidden="1">
    <formula>общее!$A$1:$J$304</formula>
    <oldFormula>общее!$A$1:$J$304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общее!$232:$235,общее!$237:$242</formula>
    <oldFormula>общее!$232:$235,общее!$237:$242</oldFormula>
  </rdn>
  <rdn rId="0" localSheetId="1" customView="1" name="Z_CFD58EC5_F475_4F0C_8822_861C497EA100_.wvu.FilterData" hidden="1" oldHidden="1">
    <formula>общее!$A$6:$J$304</formula>
    <oldFormula>общее!$A$6:$J$304</oldFormula>
  </rdn>
  <rcv guid="{CFD58EC5-F475-4F0C-8822-861C497EA100}" action="add"/>
</revisions>
</file>

<file path=xl/revisions/revisionLog170.xml><?xml version="1.0" encoding="utf-8"?>
<revisions xmlns="http://schemas.openxmlformats.org/spreadsheetml/2006/main" xmlns:r="http://schemas.openxmlformats.org/officeDocument/2006/relationships">
  <rcc rId="4639" sId="1" numFmtId="4">
    <oc r="C258">
      <v>150863.96900000001</v>
    </oc>
    <nc r="C258">
      <v>5991.3850000000002</v>
    </nc>
  </rcc>
  <rfmt sheetId="1" sqref="A256:C259">
    <dxf>
      <fill>
        <patternFill>
          <bgColor theme="0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общее!$A$6:$J$313</formula>
    <oldFormula>общее!$A$6:$J$313</oldFormula>
  </rdn>
  <rcv guid="{06B33669-D909-4CD8-806F-33C009B9DF0A}" action="add"/>
</revisions>
</file>

<file path=xl/revisions/revisionLog1701.xml><?xml version="1.0" encoding="utf-8"?>
<revisions xmlns="http://schemas.openxmlformats.org/spreadsheetml/2006/main" xmlns:r="http://schemas.openxmlformats.org/officeDocument/2006/relationships">
  <rfmt sheetId="1" sqref="F207" start="0" length="2147483647">
    <dxf>
      <font>
        <b/>
      </font>
    </dxf>
  </rfmt>
  <rfmt sheetId="1" sqref="A94:J94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общее!$A$1:$J$304</formula>
    <oldFormula>общее!$A$1:$J$304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общее!$232:$235,общее!$237:$242</formula>
    <oldFormula>общее!$232:$235,общее!$237:$242</oldFormula>
  </rdn>
  <rdn rId="0" localSheetId="1" customView="1" name="Z_CFD58EC5_F475_4F0C_8822_861C497EA100_.wvu.FilterData" hidden="1" oldHidden="1">
    <formula>общее!$A$6:$J$304</formula>
    <oldFormula>общее!$A$6:$J$304</oldFormula>
  </rdn>
  <rcv guid="{CFD58EC5-F475-4F0C-8822-861C497EA100}" action="add"/>
</revisions>
</file>

<file path=xl/revisions/revisionLog17011.xml><?xml version="1.0" encoding="utf-8"?>
<revisions xmlns="http://schemas.openxmlformats.org/spreadsheetml/2006/main" xmlns:r="http://schemas.openxmlformats.org/officeDocument/2006/relationships">
  <rcv guid="{06B33669-D909-4CD8-806F-33C009B9DF0A}" action="delete"/>
  <rdn rId="0" localSheetId="1" customView="1" name="Z_06B33669_D909_4CD8_806F_33C009B9DF0A_.wvu.FilterData" hidden="1" oldHidden="1">
    <formula>общее!$A$6:$J$304</formula>
    <oldFormula>общее!$A$6:$J$304</oldFormula>
  </rdn>
  <rcv guid="{06B33669-D909-4CD8-806F-33C009B9DF0A}" action="add"/>
</revisions>
</file>

<file path=xl/revisions/revisionLog170111.xml><?xml version="1.0" encoding="utf-8"?>
<revisions xmlns="http://schemas.openxmlformats.org/spreadsheetml/2006/main" xmlns:r="http://schemas.openxmlformats.org/officeDocument/2006/relationships">
  <rcc rId="3740" sId="1">
    <nc r="E256">
      <f>SUM(D256-C256)</f>
    </nc>
  </rcc>
  <rcc rId="3741" sId="1">
    <nc r="E253">
      <f>SUM(D253-C253)</f>
    </nc>
  </rcc>
  <rcc rId="3742" sId="1">
    <nc r="E251">
      <f>SUM(D251-C251)</f>
    </nc>
  </rcc>
  <rcc rId="3743" sId="1">
    <nc r="E252">
      <f>SUM(D252-C252)</f>
    </nc>
  </rcc>
  <rcc rId="3744" sId="1">
    <nc r="I253">
      <f>SUM(H253-G253)</f>
    </nc>
  </rcc>
  <rcc rId="3745" sId="1">
    <oc r="J255" t="inlineStr">
      <is>
        <t>в 6,3 р.б.</t>
      </is>
    </oc>
    <nc r="J255">
      <f>SUM(H255/G255*100)</f>
    </nc>
  </rcc>
  <rfmt sheetId="1" sqref="E257:F257">
    <dxf>
      <fill>
        <patternFill>
          <bgColor theme="0"/>
        </patternFill>
      </fill>
    </dxf>
  </rfmt>
  <rcc rId="3746" sId="1">
    <nc r="F256" t="inlineStr">
      <is>
        <t>в 1,7 р.б.</t>
      </is>
    </nc>
  </rcc>
  <rfmt sheetId="1" sqref="E256:F256">
    <dxf>
      <fill>
        <patternFill>
          <bgColor theme="0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общее!$A$6:$J$303</formula>
    <oldFormula>общее!$A$6:$J$303</oldFormula>
  </rdn>
  <rcv guid="{06B33669-D909-4CD8-806F-33C009B9DF0A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v guid="{68CBFC64-03A4-4F74-B34E-EE1DB915A668}" action="delete"/>
  <rdn rId="0" localSheetId="1" customView="1" name="Z_68CBFC64_03A4_4F74_B34E_EE1DB915A668_.wvu.FilterData" hidden="1" oldHidden="1">
    <formula>общее!$A$6:$J$301</formula>
    <oldFormula>общее!$A$6:$J$301</oldFormula>
  </rdn>
  <rcv guid="{68CBFC64-03A4-4F74-B34E-EE1DB915A668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общее!$A$6:$J$300</formula>
    <oldFormula>общее!$A$6:$J$300</oldFormula>
  </rdn>
  <rcv guid="{84AB9039-6109-4932-AA14-522BD4A30F0B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cv guid="{D0621073-25BE-47D7-AC33-51146458D41C}" action="delete"/>
  <rdn rId="0" localSheetId="1" customView="1" name="Z_D0621073_25BE_47D7_AC33_51146458D41C_.wvu.FilterData" hidden="1" oldHidden="1">
    <formula>общее!$A$6:$J$300</formula>
    <oldFormula>общее!$A$6:$J$300</oldFormula>
  </rdn>
  <rcv guid="{D0621073-25BE-47D7-AC33-51146458D41C}" action="add"/>
</revisions>
</file>

<file path=xl/revisions/revisionLog171111.xml><?xml version="1.0" encoding="utf-8"?>
<revisions xmlns="http://schemas.openxmlformats.org/spreadsheetml/2006/main" xmlns:r="http://schemas.openxmlformats.org/officeDocument/2006/relationships">
  <rfmt sheetId="1" sqref="C82:J82" start="0" length="2147483647">
    <dxf>
      <font>
        <b/>
      </font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711111.xml><?xml version="1.0" encoding="utf-8"?>
<revisions xmlns="http://schemas.openxmlformats.org/spreadsheetml/2006/main" xmlns:r="http://schemas.openxmlformats.org/officeDocument/2006/relationships">
  <rcc rId="1665" sId="1">
    <oc r="J44">
      <f>H44/G44*100</f>
    </oc>
    <nc r="J44" t="inlineStr">
      <is>
        <t>в 4.8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общее!$A$2:$J$278</formula>
    <oldFormula>общее!$A$2:$J$278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общее!$A$6:$J$291</formula>
    <oldFormula>общее!$A$6:$J$291</oldFormula>
  </rdn>
  <rcv guid="{95A7493F-2B11-406A-BB91-458FD9DC3BAE}" action="add"/>
</revisions>
</file>

<file path=xl/revisions/revisionLog17112.xml><?xml version="1.0" encoding="utf-8"?>
<revisions xmlns="http://schemas.openxmlformats.org/spreadsheetml/2006/main" xmlns:r="http://schemas.openxmlformats.org/officeDocument/2006/relationships">
  <rfmt sheetId="1" sqref="I219" start="0" length="2147483647">
    <dxf>
      <font>
        <b val="0"/>
      </font>
    </dxf>
  </rfmt>
  <rcc rId="1858" sId="1">
    <oc r="J220">
      <f>SUM(H220/G220*100)</f>
    </oc>
    <nc r="J220"/>
  </rcc>
  <rcc rId="1859" sId="1">
    <oc r="J222">
      <f>SUM(H222/G222*100)</f>
    </oc>
    <nc r="J222"/>
  </rcc>
  <rcc rId="1860" sId="1">
    <oc r="J225">
      <f>SUM(H225/G225*100)</f>
    </oc>
    <nc r="J225"/>
  </rcc>
  <rcc rId="1861" sId="1">
    <oc r="J232">
      <f>SUM(H232/G232*100)</f>
    </oc>
    <nc r="J232"/>
  </rcc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7113.xml><?xml version="1.0" encoding="utf-8"?>
<revisions xmlns="http://schemas.openxmlformats.org/spreadsheetml/2006/main" xmlns:r="http://schemas.openxmlformats.org/officeDocument/2006/relationships">
  <rcc rId="3065" sId="1" numFmtId="4">
    <oc r="D194">
      <v>629.83900000000006</v>
    </oc>
    <nc r="D194">
      <v>2270.8342499999999</v>
    </nc>
  </rcc>
  <rcc rId="3066" sId="1" numFmtId="4">
    <oc r="D195">
      <v>127.619</v>
    </oc>
    <nc r="D195">
      <v>853.21442999999999</v>
    </nc>
  </rcc>
  <rcc rId="3067" sId="1" numFmtId="4">
    <oc r="D197">
      <v>44986.347000000002</v>
    </oc>
    <nc r="D197">
      <v>111705.32983</v>
    </nc>
  </rcc>
  <rcc rId="3068" sId="1" numFmtId="4">
    <oc r="H197">
      <v>674.05799999999999</v>
    </oc>
    <nc r="H197">
      <v>4596.9478300000001</v>
    </nc>
  </rcc>
  <rcc rId="3069" sId="1" numFmtId="4">
    <oc r="D198">
      <v>1079.704</v>
    </oc>
    <nc r="D198">
      <v>2838.049</v>
    </nc>
  </rcc>
  <rcc rId="3070" sId="1" numFmtId="4">
    <oc r="D199">
      <v>5609.1629999999996</v>
    </oc>
    <nc r="D199">
      <v>13762.169379999999</v>
    </nc>
  </rcc>
  <rcc rId="3071" sId="1" numFmtId="4">
    <oc r="H199">
      <v>54.865000000000002</v>
    </oc>
    <nc r="H199">
      <v>332.68425999999999</v>
    </nc>
  </rcc>
  <rcc rId="3072" sId="1" numFmtId="4">
    <oc r="D201">
      <v>8158.259</v>
    </oc>
    <nc r="D201">
      <v>21936.294249999999</v>
    </nc>
  </rcc>
  <rcc rId="3073" sId="1" numFmtId="4">
    <oc r="H201">
      <f>89.276+5162.374</f>
    </oc>
    <nc r="H201">
      <f>1878.45261+15663.07069</f>
    </nc>
  </rcc>
  <rcc rId="3074" sId="1" numFmtId="4">
    <oc r="D202">
      <v>19.617999999999999</v>
    </oc>
    <nc r="D202">
      <v>68.661600000000007</v>
    </nc>
  </rcc>
  <rcc rId="3075" sId="1" numFmtId="4">
    <oc r="D204">
      <v>3208.4630000000002</v>
    </oc>
    <nc r="D204">
      <v>7784.1559999999999</v>
    </nc>
  </rcc>
  <rcc rId="3076" sId="1" numFmtId="4">
    <oc r="D205">
      <v>2041.396</v>
    </oc>
    <nc r="D205">
      <v>4702.0318799999995</v>
    </nc>
  </rcc>
  <rcc rId="3077" sId="1" numFmtId="4">
    <oc r="H205">
      <v>4.9610000000000003</v>
    </oc>
    <nc r="H205">
      <v>143.61156</v>
    </nc>
  </rcc>
  <rfmt sheetId="1" sqref="H192:H205">
    <dxf>
      <fill>
        <patternFill patternType="none">
          <bgColor auto="1"/>
        </patternFill>
      </fill>
    </dxf>
  </rfmt>
  <rfmt sheetId="1" sqref="D192:F205">
    <dxf>
      <fill>
        <patternFill patternType="none">
          <bgColor auto="1"/>
        </patternFill>
      </fill>
    </dxf>
  </rfmt>
  <rfmt sheetId="1" sqref="I197:J205">
    <dxf>
      <fill>
        <patternFill patternType="none">
          <bgColor auto="1"/>
        </patternFill>
      </fill>
    </dxf>
  </rfmt>
  <rcv guid="{675C859F-867B-4E3E-8283-3B2C94BFA5E5}" action="delete"/>
  <rdn rId="0" localSheetId="1" customView="1" name="Z_675C859F_867B_4E3E_8283_3B2C94BFA5E5_.wvu.FilterData" hidden="1" oldHidden="1">
    <formula>общее!$A$6:$J$300</formula>
    <oldFormula>общее!$A$6:$J$300</oldFormula>
  </rdn>
  <rcv guid="{675C859F-867B-4E3E-8283-3B2C94BFA5E5}" action="add"/>
</revisions>
</file>

<file path=xl/revisions/revisionLog1712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72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721.xml><?xml version="1.0" encoding="utf-8"?>
<revisions xmlns="http://schemas.openxmlformats.org/spreadsheetml/2006/main" xmlns:r="http://schemas.openxmlformats.org/officeDocument/2006/relationships">
  <rcc rId="1645" sId="1">
    <oc r="J86">
      <f>H86/G86*100</f>
    </oc>
    <nc r="J86" t="inlineStr">
      <is>
        <t>в 4.7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7211.xml><?xml version="1.0" encoding="utf-8"?>
<revisions xmlns="http://schemas.openxmlformats.org/spreadsheetml/2006/main" xmlns:r="http://schemas.openxmlformats.org/officeDocument/2006/relationships">
  <rcc rId="1621" sId="1">
    <oc r="H72">
      <f>H73+H75</f>
    </oc>
    <nc r="H72"/>
  </rcc>
  <rcc rId="1622" sId="1">
    <oc r="J72">
      <f>H72/G72*100</f>
    </oc>
    <nc r="J72"/>
  </rcc>
  <rcc rId="1623" sId="1">
    <oc r="J75">
      <f>H75/G75*100</f>
    </oc>
    <nc r="J75"/>
  </rcc>
  <rcc rId="1624" sId="1">
    <oc r="G77">
      <f>G80+G82</f>
    </oc>
    <nc r="G77"/>
  </rcc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72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73.xml><?xml version="1.0" encoding="utf-8"?>
<revisions xmlns="http://schemas.openxmlformats.org/spreadsheetml/2006/main" xmlns:r="http://schemas.openxmlformats.org/officeDocument/2006/relationships">
  <rcc rId="2214" sId="1" numFmtId="4">
    <nc r="H206">
      <v>2833.9169999999999</v>
    </nc>
  </rcc>
  <rcc rId="2215" sId="1" numFmtId="4">
    <nc r="H210">
      <v>7960.4</v>
    </nc>
  </rcc>
  <rcc rId="2216" sId="1" numFmtId="4">
    <nc r="H214">
      <v>7960.4</v>
    </nc>
  </rcc>
  <rfmt sheetId="1" sqref="H198:H215">
    <dxf>
      <fill>
        <patternFill patternType="none">
          <bgColor auto="1"/>
        </patternFill>
      </fill>
    </dxf>
  </rfmt>
  <rcc rId="2217" sId="1">
    <oc r="H200">
      <v>2995.3339999999998</v>
    </oc>
    <nc r="H200">
      <f>7024.727+265.424+55.991</f>
    </nc>
  </rcc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731.xml><?xml version="1.0" encoding="utf-8"?>
<revisions xmlns="http://schemas.openxmlformats.org/spreadsheetml/2006/main" xmlns:r="http://schemas.openxmlformats.org/officeDocument/2006/relationships">
  <rfmt sheetId="1" sqref="G270">
    <dxf>
      <fill>
        <patternFill patternType="none">
          <bgColor auto="1"/>
        </patternFill>
      </fill>
    </dxf>
  </rfmt>
  <rcc rId="2084" sId="1" numFmtId="4">
    <nc r="G283">
      <v>-1401.7460000000001</v>
    </nc>
  </rcc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7311.xml><?xml version="1.0" encoding="utf-8"?>
<revisions xmlns="http://schemas.openxmlformats.org/spreadsheetml/2006/main" xmlns:r="http://schemas.openxmlformats.org/officeDocument/2006/relationships">
  <rcc rId="2067" sId="1" numFmtId="4">
    <nc r="G221">
      <v>1461</v>
    </nc>
  </rcc>
  <rcc rId="2068" sId="1">
    <oc r="G219">
      <f>G220+G221+G227+G228+G229+G231+G230+G233+G232+G226</f>
    </oc>
    <nc r="G219">
      <f>G220+G221+G227+G228+G229+G231+G230+G233+G232</f>
    </nc>
  </rcc>
  <rfmt sheetId="1" sqref="G216">
    <dxf>
      <fill>
        <patternFill patternType="none">
          <bgColor auto="1"/>
        </patternFill>
      </fill>
    </dxf>
  </rfmt>
  <rfmt sheetId="1" sqref="G234:G249">
    <dxf>
      <fill>
        <patternFill patternType="none">
          <bgColor auto="1"/>
        </patternFill>
      </fill>
    </dxf>
  </rfmt>
  <rfmt sheetId="1" sqref="G249:G252">
    <dxf>
      <fill>
        <patternFill patternType="none">
          <bgColor auto="1"/>
        </patternFill>
      </fill>
    </dxf>
  </rfmt>
  <rcc rId="2069" sId="1" numFmtId="4">
    <oc r="G253">
      <v>8011.5249999999996</v>
    </oc>
    <nc r="G253">
      <f>8852.216+1499.999</f>
    </nc>
  </rcc>
  <rfmt sheetId="1" sqref="G255:G260">
    <dxf>
      <fill>
        <patternFill patternType="none">
          <bgColor auto="1"/>
        </patternFill>
      </fill>
    </dxf>
  </rfmt>
  <rcc rId="2070" sId="1">
    <nc r="G126">
      <f>3939.5+25.699</f>
    </nc>
  </rcc>
  <rcc rId="2071" sId="1" numFmtId="4">
    <oc r="G215">
      <v>542.928</v>
    </oc>
    <nc r="G215">
      <v>702.92700000000002</v>
    </nc>
  </rcc>
  <rcc rId="2072" sId="1" numFmtId="4">
    <oc r="G193">
      <v>304.13299999999998</v>
    </oc>
    <nc r="G193">
      <v>304.13400000000001</v>
    </nc>
  </rcc>
  <rcc rId="2073" sId="1" numFmtId="4">
    <nc r="G274">
      <v>-2437.9899999999998</v>
    </nc>
  </rcc>
  <rcc rId="2074" sId="1" numFmtId="4">
    <oc r="G280">
      <v>-8782.5349999999999</v>
    </oc>
    <nc r="G280">
      <v>-54098.675000000003</v>
    </nc>
  </rcc>
  <rcc rId="2075" sId="1" numFmtId="4">
    <oc r="G282">
      <v>9168.9950000000008</v>
    </oc>
    <nc r="G282">
      <v>96344.118000000002</v>
    </nc>
  </rcc>
  <rfmt sheetId="1" sqref="G275:G284">
    <dxf>
      <fill>
        <patternFill patternType="none">
          <bgColor auto="1"/>
        </patternFill>
      </fill>
    </dxf>
  </rfmt>
  <rfmt sheetId="1" sqref="G286:G294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74.xml><?xml version="1.0" encoding="utf-8"?>
<revisions xmlns="http://schemas.openxmlformats.org/spreadsheetml/2006/main" xmlns:r="http://schemas.openxmlformats.org/officeDocument/2006/relationships">
  <rcc rId="5673" sId="1" odxf="1" dxf="1">
    <oc r="E211">
      <f>E212+E213+E222+E221</f>
    </oc>
    <nc r="E211">
      <f>SUM(D211-C211)</f>
    </nc>
    <odxf>
      <font>
        <b/>
        <sz val="14"/>
        <name val="Times New Roman"/>
        <scheme val="none"/>
      </font>
      <alignment horizontal="center" readingOrder="0"/>
    </odxf>
    <ndxf>
      <font>
        <b val="0"/>
        <sz val="14"/>
        <name val="Times New Roman"/>
        <scheme val="none"/>
      </font>
      <alignment horizontal="right" readingOrder="0"/>
    </ndxf>
  </rcc>
  <rcc rId="5674" sId="1" odxf="1" dxf="1">
    <nc r="F211">
      <f>SUM(D211/C211*100)</f>
    </nc>
    <odxf>
      <font>
        <b/>
        <sz val="14"/>
        <name val="Times New Roman"/>
        <scheme val="none"/>
      </font>
      <alignment horizontal="center" readingOrder="0"/>
    </odxf>
    <ndxf>
      <font>
        <b val="0"/>
        <sz val="14"/>
        <name val="Times New Roman"/>
        <scheme val="none"/>
      </font>
      <alignment horizontal="right" readingOrder="0"/>
    </ndxf>
  </rcc>
  <rcc rId="5675" sId="1" odxf="1" dxf="1">
    <oc r="E222">
      <f>D222-C222</f>
    </oc>
    <nc r="E222">
      <f>SUM(D222-C222)</f>
    </nc>
    <odxf>
      <font>
        <sz val="14"/>
        <name val="Times New Roman"/>
        <scheme val="none"/>
      </font>
    </odxf>
    <ndxf>
      <font>
        <sz val="14"/>
        <name val="Times New Roman"/>
        <scheme val="none"/>
      </font>
    </ndxf>
  </rcc>
  <rcc rId="5676" sId="1" odxf="1" dxf="1">
    <nc r="F222">
      <f>SUM(D222/C222*100)</f>
    </nc>
    <odxf>
      <numFmt numFmtId="165" formatCode="0.0"/>
    </odxf>
    <ndxf>
      <numFmt numFmtId="168" formatCode="#,##0.0"/>
    </ndxf>
  </rcc>
  <rcc rId="5677" sId="1">
    <oc r="E224">
      <f>SUM(D224-C224)</f>
    </oc>
    <nc r="E224">
      <f>SUM(D224-C224)</f>
    </nc>
  </rcc>
  <rcc rId="5678" sId="1">
    <oc r="F224" t="inlineStr">
      <is>
        <t>в 1,1 р.б.</t>
      </is>
    </oc>
    <nc r="F224">
      <f>SUM(D224/C224*100)</f>
    </nc>
  </rcc>
  <rcc rId="5679" sId="1">
    <oc r="E225">
      <f>SUM(D225-C225)</f>
    </oc>
    <nc r="E225">
      <f>SUM(D225-C225)</f>
    </nc>
  </rcc>
  <rcc rId="5680" sId="1">
    <oc r="F225" t="inlineStr">
      <is>
        <t>в 1,1 р.б.</t>
      </is>
    </oc>
    <nc r="F225">
      <f>SUM(D225/C225*100)</f>
    </nc>
  </rcc>
  <rcc rId="5681" sId="1">
    <oc r="E226">
      <f>SUM(D226-C226)</f>
    </oc>
    <nc r="E226">
      <f>SUM(D226-C226)</f>
    </nc>
  </rcc>
  <rcc rId="5682" sId="1">
    <oc r="F226" t="inlineStr">
      <is>
        <t>в 2,7 р.б.</t>
      </is>
    </oc>
    <nc r="F226">
      <f>SUM(D226/C226*100)</f>
    </nc>
  </rcc>
  <rcc rId="5683" sId="1">
    <oc r="E227">
      <f>SUM(D227-C227)</f>
    </oc>
    <nc r="E227">
      <f>SUM(D227-C227)</f>
    </nc>
  </rcc>
  <rcc rId="5684" sId="1">
    <oc r="F227" t="inlineStr">
      <is>
        <t>в 2,7 р.б.</t>
      </is>
    </oc>
    <nc r="F227">
      <f>SUM(D227/C227*100)</f>
    </nc>
  </rcc>
  <rcc rId="5685" sId="1">
    <nc r="I224">
      <f>SUM(H224-G224)</f>
    </nc>
  </rcc>
  <rcc rId="5686" sId="1" odxf="1" dxf="1">
    <nc r="J224">
      <f>SUM(H224/G224*100)</f>
    </nc>
    <odxf>
      <numFmt numFmtId="165" formatCode="0.0"/>
    </odxf>
    <ndxf>
      <numFmt numFmtId="168" formatCode="#,##0.0"/>
    </ndxf>
  </rcc>
  <rcc rId="5687" sId="1">
    <nc r="I225">
      <f>SUM(H225-G225)</f>
    </nc>
  </rcc>
  <rcc rId="5688" sId="1" odxf="1" dxf="1">
    <nc r="J225">
      <f>SUM(H225/G225*100)</f>
    </nc>
    <odxf>
      <numFmt numFmtId="165" formatCode="0.0"/>
    </odxf>
    <ndxf>
      <numFmt numFmtId="168" formatCode="#,##0.0"/>
    </ndxf>
  </rcc>
  <rcc rId="5689" sId="1">
    <oc r="I226">
      <f>SUM(H226-G226)</f>
    </oc>
    <nc r="I226">
      <f>SUM(H226-G226)</f>
    </nc>
  </rcc>
  <rcc rId="5690" sId="1">
    <nc r="J226">
      <f>SUM(H226/G226*100)</f>
    </nc>
  </rcc>
  <rcc rId="5691" sId="1">
    <oc r="I227">
      <f>SUM(H227-G227)</f>
    </oc>
    <nc r="I227">
      <f>SUM(H227-G227)</f>
    </nc>
  </rcc>
  <rcc rId="5692" sId="1">
    <nc r="J227">
      <f>SUM(H227/G227*100)</f>
    </nc>
  </rcc>
  <rcc rId="5693" sId="1">
    <oc r="I212">
      <f>SUM(H212-G212)</f>
    </oc>
    <nc r="I212">
      <f>SUM(H212-G212)</f>
    </nc>
  </rcc>
  <rcc rId="5694" sId="1">
    <nc r="J212">
      <f>SUM(H212/G212*100)</f>
    </nc>
  </rcc>
  <rcc rId="5695" sId="1">
    <oc r="I213">
      <f>SUM(H213-G213)</f>
    </oc>
    <nc r="I213">
      <f>SUM(H213-G213)</f>
    </nc>
  </rcc>
  <rcc rId="5696" sId="1">
    <nc r="J213">
      <f>SUM(H213/G213*100)</f>
    </nc>
  </rcc>
  <rcc rId="5697" sId="1">
    <nc r="I218">
      <f>SUM(H218-G218)</f>
    </nc>
  </rcc>
  <rcc rId="5698" sId="1" odxf="1" dxf="1">
    <nc r="J218">
      <f>SUM(H218/G218*100)</f>
    </nc>
    <odxf>
      <numFmt numFmtId="165" formatCode="0.0"/>
    </odxf>
    <ndxf>
      <numFmt numFmtId="168" formatCode="#,##0.0"/>
    </ndxf>
  </rcc>
  <rcc rId="5699" sId="1">
    <nc r="I219">
      <f>SUM(H219-G219)</f>
    </nc>
  </rcc>
  <rcc rId="5700" sId="1" odxf="1" dxf="1">
    <nc r="J219">
      <f>SUM(H219/G219*100)</f>
    </nc>
    <odxf>
      <numFmt numFmtId="165" formatCode="0.0"/>
    </odxf>
    <ndxf>
      <numFmt numFmtId="168" formatCode="#,##0.0"/>
    </ndxf>
  </rcc>
  <rcc rId="5701" sId="1">
    <oc r="I220">
      <f>SUM(H220-G220)</f>
    </oc>
    <nc r="I220">
      <f>SUM(H220-G220)</f>
    </nc>
  </rcc>
  <rcc rId="5702" sId="1">
    <nc r="J220">
      <f>SUM(H220/G220*100)</f>
    </nc>
  </rcc>
  <rcc rId="5703" sId="1">
    <nc r="I221">
      <f>SUM(H221-G221)</f>
    </nc>
  </rcc>
  <rcc rId="5704" sId="1" odxf="1" dxf="1">
    <nc r="J221">
      <f>SUM(H221/G221*100)</f>
    </nc>
    <odxf>
      <numFmt numFmtId="165" formatCode="0.0"/>
    </odxf>
    <ndxf>
      <numFmt numFmtId="168" formatCode="#,##0.0"/>
    </ndxf>
  </rcc>
  <rcc rId="5705" sId="1">
    <oc r="I222">
      <f>SUM(H222-G222)</f>
    </oc>
    <nc r="I222">
      <f>SUM(H222-G222)</f>
    </nc>
  </rcc>
  <rcc rId="5706" sId="1" odxf="1" dxf="1">
    <oc r="J222">
      <f>SUM(H222/G222*100)</f>
    </oc>
    <nc r="J222">
      <f>SUM(H222/G222*100)</f>
    </nc>
    <odxf>
      <alignment horizontal="center" readingOrder="0"/>
    </odxf>
    <ndxf>
      <alignment horizontal="right" readingOrder="0"/>
    </ndxf>
  </rcc>
  <rcc rId="5707" sId="1" odxf="1" dxf="1">
    <oc r="E223">
      <f>SUM(D223-C223)</f>
    </oc>
    <nc r="E223">
      <f>SUM(D223-C223)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cc rId="5708" sId="1" odxf="1" dxf="1">
    <oc r="F223" t="inlineStr">
      <is>
        <t>в 1,7 р.б.</t>
      </is>
    </oc>
    <nc r="F223">
      <f>SUM(D223/C223*100)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fmt sheetId="1" sqref="E223:F223" start="0" length="2147483647">
    <dxf>
      <font>
        <b/>
      </font>
    </dxf>
  </rfmt>
  <rfmt sheetId="1" sqref="C211:J227">
    <dxf>
      <alignment horizontal="general" readingOrder="0"/>
    </dxf>
  </rfmt>
  <rfmt sheetId="1" sqref="C211:J227">
    <dxf>
      <alignment horizontal="center" readingOrder="0"/>
    </dxf>
  </rfmt>
  <rfmt sheetId="1" sqref="C211:J227">
    <dxf>
      <alignment horizontal="right" readingOrder="0"/>
    </dxf>
  </rfmt>
  <rfmt sheetId="1" sqref="C211:J227">
    <dxf>
      <alignment horizontal="center" readingOrder="0"/>
    </dxf>
  </rfmt>
  <rcv guid="{CFD58EC5-F475-4F0C-8822-861C497EA100}" action="delete"/>
  <rdn rId="0" localSheetId="1" customView="1" name="Z_CFD58EC5_F475_4F0C_8822_861C497EA100_.wvu.PrintArea" hidden="1" oldHidden="1">
    <formula>общее!$A$1:$J$274</formula>
    <oldFormula>общее!$A$1:$J$274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общее!$214:$217</formula>
    <oldFormula>общее!$214:$217</oldFormula>
  </rdn>
  <rdn rId="0" localSheetId="1" customView="1" name="Z_CFD58EC5_F475_4F0C_8822_861C497EA100_.wvu.FilterData" hidden="1" oldHidden="1">
    <formula>общее!$A$6:$J$274</formula>
    <oldFormula>общее!$A$6:$J$274</oldFormula>
  </rdn>
  <rcv guid="{CFD58EC5-F475-4F0C-8822-861C497EA100}" action="add"/>
</revisions>
</file>

<file path=xl/revisions/revisionLog1741.xml><?xml version="1.0" encoding="utf-8"?>
<revisions xmlns="http://schemas.openxmlformats.org/spreadsheetml/2006/main" xmlns:r="http://schemas.openxmlformats.org/officeDocument/2006/relationships">
  <rfmt sheetId="1" sqref="A216:XFD217">
    <dxf>
      <fill>
        <patternFill patternType="none">
          <bgColor auto="1"/>
        </patternFill>
      </fill>
    </dxf>
  </rfmt>
  <rfmt sheetId="1" sqref="A229:XFD229">
    <dxf>
      <fill>
        <patternFill patternType="none">
          <bgColor auto="1"/>
        </patternFill>
      </fill>
    </dxf>
  </rfmt>
</revisions>
</file>

<file path=xl/revisions/revisionLog17411.xml><?xml version="1.0" encoding="utf-8"?>
<revisions xmlns="http://schemas.openxmlformats.org/spreadsheetml/2006/main" xmlns:r="http://schemas.openxmlformats.org/officeDocument/2006/relationships">
  <rcc rId="2133" sId="1" numFmtId="4">
    <oc r="D140">
      <v>29.562999999999999</v>
    </oc>
    <nc r="D140">
      <v>76.656999999999996</v>
    </nc>
  </rcc>
  <rcc rId="2134" sId="1" numFmtId="4">
    <oc r="D141">
      <v>347.27100000000002</v>
    </oc>
    <nc r="D141">
      <v>657.76700000000005</v>
    </nc>
  </rcc>
  <rcc rId="2135" sId="1" numFmtId="4">
    <oc r="D142">
      <v>10733.284</v>
    </oc>
    <nc r="D142">
      <v>28239.886999999999</v>
    </nc>
  </rcc>
  <rcc rId="2136" sId="1" numFmtId="4">
    <oc r="D144">
      <v>39.29</v>
    </oc>
    <nc r="D144">
      <v>148.619</v>
    </nc>
  </rcc>
  <rcc rId="2137" sId="1" numFmtId="4">
    <oc r="D146">
      <v>104.785</v>
    </oc>
    <nc r="D146">
      <v>256.61700000000002</v>
    </nc>
  </rcc>
  <rcc rId="2138" sId="1" numFmtId="4">
    <oc r="D147">
      <v>53.463999999999999</v>
    </oc>
    <nc r="D147">
      <v>111.614</v>
    </nc>
  </rcc>
  <rcc rId="2139" sId="1" numFmtId="4">
    <oc r="D149">
      <v>9196.0939999999991</v>
    </oc>
    <nc r="D149">
      <v>17993.116000000002</v>
    </nc>
  </rcc>
  <rcc rId="2140" sId="1" numFmtId="4">
    <oc r="D150">
      <v>645.49900000000002</v>
    </oc>
    <nc r="D150">
      <v>2309.8760000000002</v>
    </nc>
  </rcc>
  <rcc rId="2141" sId="1" numFmtId="4">
    <nc r="D152">
      <v>138.67599999999999</v>
    </nc>
  </rcc>
  <rcc rId="2142" sId="1" numFmtId="4">
    <nc r="D151">
      <v>138.67599999999999</v>
    </nc>
  </rcc>
  <rcc rId="2143" sId="1" numFmtId="4">
    <oc r="D155">
      <v>558.90499999999997</v>
    </oc>
    <nc r="D155">
      <v>1157.57</v>
    </nc>
  </rcc>
  <rcc rId="2144" sId="1" numFmtId="4">
    <oc r="D158">
      <v>233.595</v>
    </oc>
    <nc r="D158">
      <v>333.48099999999999</v>
    </nc>
  </rcc>
  <rcc rId="2145" sId="1" numFmtId="4">
    <oc r="D162">
      <v>2498.4589999999998</v>
    </oc>
    <nc r="D162">
      <v>4025.056</v>
    </nc>
  </rcc>
  <rcc rId="2146" sId="1" numFmtId="4">
    <oc r="D164">
      <v>122.748</v>
    </oc>
    <nc r="D164">
      <v>123.04600000000001</v>
    </nc>
  </rcc>
  <rcc rId="2147" sId="1" numFmtId="4">
    <oc r="D168">
      <v>3527.9050000000002</v>
    </oc>
    <nc r="D168">
      <v>6279.0370000000003</v>
    </nc>
  </rcc>
  <rcc rId="2148" sId="1" numFmtId="4">
    <oc r="D169">
      <v>302.88900000000001</v>
    </oc>
    <nc r="D169">
      <v>604.52300000000002</v>
    </nc>
  </rcc>
  <rcc rId="2149" sId="1">
    <oc r="D176">
      <f>626.248+2461.686</f>
    </oc>
    <nc r="D176">
      <f>1535.959+5431.935</f>
    </nc>
  </rcc>
  <rcc rId="2150" sId="1" numFmtId="4">
    <oc r="D177">
      <v>870.423</v>
    </oc>
    <nc r="D177">
      <v>3634.7469999999998</v>
    </nc>
  </rcc>
  <rfmt sheetId="1" sqref="D138:D177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742.xml><?xml version="1.0" encoding="utf-8"?>
<revisions xmlns="http://schemas.openxmlformats.org/spreadsheetml/2006/main" xmlns:r="http://schemas.openxmlformats.org/officeDocument/2006/relationships">
  <rcc rId="4512" sId="1">
    <oc r="A2" t="inlineStr">
      <is>
        <t>Інформація про виконання бюджету  Миколаївської міської територіальної громади  за   2023 рік  (з динамікою змін порівняно за  2022 рік)</t>
      </is>
    </oc>
    <nc r="A2" t="inlineStr">
      <is>
        <t>Інформація про виконання бюджету  Миколаївської міської територіальної громади  за    I квартал 2024 року (з динамікою змін порівняно за  I квартал 2023  року)</t>
      </is>
    </nc>
  </rcc>
  <rcc rId="4513" sId="1">
    <oc r="C5" t="inlineStr">
      <is>
        <t>Виконано за  2022 рік, тис. грн</t>
      </is>
    </oc>
    <nc r="C5" t="inlineStr">
      <is>
        <t>Виконано за I квартал 2023 року, тис. грн</t>
      </is>
    </nc>
  </rcc>
  <rcv guid="{CFD58EC5-F475-4F0C-8822-861C497EA100}" action="delete"/>
  <rdn rId="0" localSheetId="1" customView="1" name="Z_CFD58EC5_F475_4F0C_8822_861C497EA100_.wvu.PrintArea" hidden="1" oldHidden="1">
    <formula>общее!$A$1:$J$313</formula>
    <oldFormula>общее!$A$1:$J$313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общее!$241:$244,общее!$246:$251</formula>
    <oldFormula>общее!$241:$244,общее!$246:$251</oldFormula>
  </rdn>
  <rdn rId="0" localSheetId="1" customView="1" name="Z_CFD58EC5_F475_4F0C_8822_861C497EA100_.wvu.FilterData" hidden="1" oldHidden="1">
    <formula>общее!$A$6:$J$313</formula>
    <oldFormula>общее!$A$6:$J$313</oldFormula>
  </rdn>
  <rcv guid="{CFD58EC5-F475-4F0C-8822-861C497EA100}" action="add"/>
</revisions>
</file>

<file path=xl/revisions/revisionLog1742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75.xml><?xml version="1.0" encoding="utf-8"?>
<revisions xmlns="http://schemas.openxmlformats.org/spreadsheetml/2006/main" xmlns:r="http://schemas.openxmlformats.org/officeDocument/2006/relationships">
  <rcc rId="2645" sId="1" numFmtId="4">
    <oc r="C58">
      <v>3799.3989999999999</v>
    </oc>
    <nc r="C58">
      <v>4364.6559999999999</v>
    </nc>
  </rcc>
  <rcc rId="2646" sId="1" numFmtId="4">
    <oc r="D58">
      <v>5699.9170000000004</v>
    </oc>
    <nc r="D58">
      <v>12796.191999999999</v>
    </nc>
  </rcc>
  <rfmt sheetId="1" sqref="F58" start="0" length="0">
    <dxf>
      <fill>
        <patternFill patternType="none">
          <bgColor indexed="65"/>
        </patternFill>
      </fill>
    </dxf>
  </rfmt>
  <rcc rId="2647" sId="1">
    <oc r="F58">
      <f>D58/C58*100</f>
    </oc>
    <nc r="F58" t="inlineStr">
      <is>
        <t>в 2.9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76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общее!$A$1:$J$256</formula>
    <oldFormula>общее!$A$1:$J$256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общее!$198:$201</formula>
    <oldFormula>общее!$198:$201</oldFormula>
  </rdn>
  <rdn rId="0" localSheetId="1" customView="1" name="Z_CFD58EC5_F475_4F0C_8822_861C497EA100_.wvu.FilterData" hidden="1" oldHidden="1">
    <formula>общее!$A$6:$J$256</formula>
    <oldFormula>общее!$A$6:$J$256</oldFormula>
  </rdn>
  <rcv guid="{CFD58EC5-F475-4F0C-8822-861C497EA100}" action="add"/>
</revisions>
</file>

<file path=xl/revisions/revisionLog1761.xml><?xml version="1.0" encoding="utf-8"?>
<revisions xmlns="http://schemas.openxmlformats.org/spreadsheetml/2006/main" xmlns:r="http://schemas.openxmlformats.org/officeDocument/2006/relationships">
  <rcc rId="5807" sId="1">
    <oc r="H229">
      <f>SUM(H230:H236)</f>
    </oc>
    <nc r="H229"/>
  </rcc>
  <rcc rId="5808" sId="1">
    <oc r="G236">
      <f>G237+G238</f>
    </oc>
    <nc r="G236"/>
  </rcc>
  <rcc rId="5809" sId="1">
    <oc r="I236">
      <f>SUM(H236-G236)</f>
    </oc>
    <nc r="I236"/>
  </rcc>
  <rfmt sheetId="1" sqref="J234" start="0" length="0">
    <dxf>
      <numFmt numFmtId="167" formatCode="#,##0.000"/>
    </dxf>
  </rfmt>
  <rcc rId="5810" sId="1" odxf="1" dxf="1">
    <oc r="J234" t="inlineStr">
      <is>
        <t xml:space="preserve"> в 1,6 р.б.</t>
      </is>
    </oc>
    <nc r="J234">
      <f>SUM(H234/G234*100)</f>
    </nc>
    <ndxf>
      <numFmt numFmtId="168" formatCode="#,##0.0"/>
    </ndxf>
  </rcc>
  <rfmt sheetId="1" sqref="J235" start="0" length="0">
    <dxf>
      <numFmt numFmtId="168" formatCode="#,##0.0"/>
    </dxf>
  </rfmt>
  <rfmt sheetId="1" sqref="J236" start="0" length="0">
    <dxf>
      <numFmt numFmtId="168" formatCode="#,##0.0"/>
    </dxf>
  </rfmt>
  <rfmt sheetId="1" sqref="J232" start="0" length="0">
    <dxf>
      <numFmt numFmtId="168" formatCode="#,##0.0"/>
    </dxf>
  </rfmt>
  <rfmt sheetId="1" sqref="J233" start="0" length="0">
    <dxf>
      <numFmt numFmtId="168" formatCode="#,##0.0"/>
    </dxf>
  </rfmt>
  <rfmt sheetId="1" sqref="J230" start="0" length="0">
    <dxf>
      <numFmt numFmtId="168" formatCode="#,##0.0"/>
    </dxf>
  </rfmt>
  <rfmt sheetId="1" sqref="J231" start="0" length="0">
    <dxf>
      <numFmt numFmtId="168" formatCode="#,##0.0"/>
    </dxf>
  </rfmt>
  <rcc rId="5811" sId="1">
    <oc r="I232">
      <f>SUM(H232-G232)</f>
    </oc>
    <nc r="I232"/>
  </rcc>
  <rcc rId="5812" sId="1">
    <oc r="J232" t="inlineStr">
      <is>
        <t>в 220,7 р.б.</t>
      </is>
    </oc>
    <nc r="J232"/>
  </rcc>
  <rcc rId="5813" sId="1">
    <oc r="J236" t="inlineStr">
      <is>
        <t>в 5,4 р.б.</t>
      </is>
    </oc>
    <nc r="J236"/>
  </rcc>
  <rcc rId="5814" sId="1">
    <oc r="I237">
      <f>SUM(H237-G237)</f>
    </oc>
    <nc r="I237"/>
  </rcc>
  <rcc rId="5815" sId="1">
    <oc r="J237">
      <f>SUM(H237/G237*100)</f>
    </oc>
    <nc r="J237"/>
  </rcc>
  <rcc rId="5816" sId="1">
    <oc r="I238">
      <f>SUM(H238-G238)</f>
    </oc>
    <nc r="I238"/>
  </rcc>
  <rcv guid="{CFD58EC5-F475-4F0C-8822-861C497EA100}" action="delete"/>
  <rdn rId="0" localSheetId="1" customView="1" name="Z_CFD58EC5_F475_4F0C_8822_861C497EA100_.wvu.PrintArea" hidden="1" oldHidden="1">
    <formula>общее!$A$1:$J$274</formula>
    <oldFormula>общее!$A$1:$J$274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общее!$214:$217</formula>
    <oldFormula>общее!$214:$217</oldFormula>
  </rdn>
  <rdn rId="0" localSheetId="1" customView="1" name="Z_CFD58EC5_F475_4F0C_8822_861C497EA100_.wvu.FilterData" hidden="1" oldHidden="1">
    <formula>общее!$A$6:$J$274</formula>
    <oldFormula>общее!$A$6:$J$274</oldFormula>
  </rdn>
  <rcv guid="{CFD58EC5-F475-4F0C-8822-861C497EA100}" action="add"/>
</revisions>
</file>

<file path=xl/revisions/revisionLog176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общее!$A$1:$J$288</formula>
    <oldFormula>общее!$A$1:$J$288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общее!$216:$219,общее!$221:$226</formula>
    <oldFormula>общее!$216:$219,общее!$221:$226</oldFormula>
  </rdn>
  <rdn rId="0" localSheetId="1" customView="1" name="Z_CFD58EC5_F475_4F0C_8822_861C497EA100_.wvu.FilterData" hidden="1" oldHidden="1">
    <formula>общее!$A$6:$J$288</formula>
    <oldFormula>общее!$A$6:$J$288</oldFormula>
  </rdn>
  <rcv guid="{CFD58EC5-F475-4F0C-8822-861C497EA100}" action="add"/>
</revisions>
</file>

<file path=xl/revisions/revisionLog176111.xml><?xml version="1.0" encoding="utf-8"?>
<revisions xmlns="http://schemas.openxmlformats.org/spreadsheetml/2006/main" xmlns:r="http://schemas.openxmlformats.org/officeDocument/2006/relationships">
  <rcc rId="4647" sId="1" numFmtId="4">
    <oc r="C218">
      <f>2120.52708</f>
    </oc>
    <nc r="C218">
      <v>2503.63456</v>
    </nc>
  </rcc>
  <rfmt sheetId="1" sqref="C218">
    <dxf>
      <fill>
        <patternFill patternType="none">
          <bgColor auto="1"/>
        </patternFill>
      </fill>
    </dxf>
  </rfmt>
  <rcc rId="4648" sId="1" numFmtId="4">
    <oc r="G218">
      <f>76.94198</f>
    </oc>
    <nc r="G218">
      <v>2995.3341500000001</v>
    </nc>
  </rcc>
  <rfmt sheetId="1" sqref="G218">
    <dxf>
      <fill>
        <patternFill patternType="none">
          <bgColor auto="1"/>
        </patternFill>
      </fill>
    </dxf>
  </rfmt>
  <rcc rId="4649" sId="1" numFmtId="4">
    <oc r="C221">
      <f>11052.71384+5389.16508+8347.5678+6996.47162</f>
    </oc>
    <nc r="C221">
      <v>6737.5793999999996</v>
    </nc>
  </rcc>
  <rfmt sheetId="1" sqref="C221">
    <dxf>
      <fill>
        <patternFill patternType="none">
          <bgColor auto="1"/>
        </patternFill>
      </fill>
    </dxf>
  </rfmt>
  <rfmt sheetId="1" sqref="G221:J221">
    <dxf>
      <fill>
        <patternFill patternType="none">
          <bgColor auto="1"/>
        </patternFill>
      </fill>
    </dxf>
  </rfmt>
  <rfmt sheetId="1" sqref="C219:J220">
    <dxf>
      <fill>
        <patternFill patternType="none">
          <bgColor auto="1"/>
        </patternFill>
      </fill>
    </dxf>
  </rfmt>
  <rfmt sheetId="1" sqref="C222:J222">
    <dxf>
      <fill>
        <patternFill patternType="none">
          <bgColor auto="1"/>
        </patternFill>
      </fill>
    </dxf>
  </rfmt>
  <rfmt sheetId="1" sqref="A222:XFD222">
    <dxf>
      <fill>
        <patternFill patternType="none">
          <bgColor auto="1"/>
        </patternFill>
      </fill>
    </dxf>
  </rfmt>
  <rfmt sheetId="1" sqref="A219:B220">
    <dxf>
      <fill>
        <patternFill patternType="none">
          <bgColor auto="1"/>
        </patternFill>
      </fill>
    </dxf>
  </rfmt>
</revisions>
</file>

<file path=xl/revisions/revisionLog1761111.xml><?xml version="1.0" encoding="utf-8"?>
<revisions xmlns="http://schemas.openxmlformats.org/spreadsheetml/2006/main" xmlns:r="http://schemas.openxmlformats.org/officeDocument/2006/relationships">
  <rfmt sheetId="1" sqref="J238">
    <dxf>
      <numFmt numFmtId="168" formatCode="#,##0.0"/>
    </dxf>
  </rfmt>
  <rfmt sheetId="1" sqref="I254" start="0" length="2147483647">
    <dxf>
      <font>
        <b/>
      </font>
    </dxf>
  </rfmt>
  <rfmt sheetId="1" sqref="J240" start="0" length="0">
    <dxf>
      <numFmt numFmtId="168" formatCode="#,##0.0"/>
      <fill>
        <patternFill patternType="none">
          <bgColor indexed="65"/>
        </patternFill>
      </fill>
    </dxf>
  </rfmt>
  <rfmt sheetId="1" sqref="J245" start="0" length="0">
    <dxf>
      <numFmt numFmtId="168" formatCode="#,##0.0"/>
      <fill>
        <patternFill patternType="none">
          <bgColor indexed="65"/>
        </patternFill>
      </fill>
    </dxf>
  </rfmt>
  <rfmt sheetId="1" sqref="J252" start="0" length="0">
    <dxf>
      <numFmt numFmtId="168" formatCode="#,##0.0"/>
      <fill>
        <patternFill patternType="none">
          <bgColor indexed="65"/>
        </patternFill>
      </fill>
    </dxf>
  </rfmt>
  <rfmt sheetId="1" sqref="J253" start="0" length="0">
    <dxf>
      <numFmt numFmtId="168" formatCode="#,##0.0"/>
      <fill>
        <patternFill patternType="none">
          <bgColor indexed="65"/>
        </patternFill>
      </fill>
    </dxf>
  </rfmt>
  <rfmt sheetId="1" sqref="J254" start="0" length="0">
    <dxf>
      <font>
        <b val="0"/>
        <sz val="14"/>
        <name val="Times New Roman"/>
        <scheme val="none"/>
      </font>
      <numFmt numFmtId="168" formatCode="#,##0.0"/>
    </dxf>
  </rfmt>
  <rfmt sheetId="1" sqref="J257" start="0" length="0">
    <dxf>
      <numFmt numFmtId="168" formatCode="#,##0.0"/>
    </dxf>
  </rfmt>
  <rfmt sheetId="1" sqref="J258" start="0" length="0">
    <dxf>
      <numFmt numFmtId="168" formatCode="#,##0.0"/>
    </dxf>
  </rfmt>
  <rcc rId="4486" sId="1">
    <oc r="J238">
      <f>SUM(H238/G238*100)</f>
    </oc>
    <nc r="J238" t="inlineStr">
      <is>
        <t>в 57038,3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общее!$A$1:$J$313</formula>
    <oldFormula>общее!$A$1:$J$313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общее!$241:$244,общее!$246:$251</formula>
    <oldFormula>общее!$241:$244,общее!$246:$251</oldFormula>
  </rdn>
  <rdn rId="0" localSheetId="1" customView="1" name="Z_CFD58EC5_F475_4F0C_8822_861C497EA100_.wvu.FilterData" hidden="1" oldHidden="1">
    <formula>общее!$A$6:$J$313</formula>
    <oldFormula>общее!$A$6:$J$313</oldFormula>
  </rdn>
  <rcv guid="{CFD58EC5-F475-4F0C-8822-861C497EA100}" action="add"/>
</revisions>
</file>

<file path=xl/revisions/revisionLog17611111.xml><?xml version="1.0" encoding="utf-8"?>
<revisions xmlns="http://schemas.openxmlformats.org/spreadsheetml/2006/main" xmlns:r="http://schemas.openxmlformats.org/officeDocument/2006/relationships">
  <rcc rId="3789" sId="1">
    <oc r="H209">
      <f>7024.727+265.424+55.991</f>
    </oc>
    <nc r="H209">
      <f>22267.70664+15911.47381+2598.04876+6208.8694</f>
    </nc>
  </rcc>
  <rcc rId="3790" sId="1">
    <nc r="H214">
      <f>16453.98253</f>
    </nc>
  </rcc>
  <rcc rId="3791" sId="1" numFmtId="4">
    <oc r="H215">
      <v>2833.9169999999999</v>
    </oc>
    <nc r="H215">
      <f>63719.05246+5442.68439+4154.75672+2443.05222+380</f>
    </nc>
  </rcc>
  <rcc rId="3792" sId="1">
    <nc r="H217">
      <f>18454.05187</f>
    </nc>
  </rcc>
  <rcc rId="3793" sId="1" numFmtId="4">
    <oc r="H224">
      <v>7960.4</v>
    </oc>
    <nc r="H224">
      <f>7960.4+215749.66898</f>
    </nc>
  </rcc>
  <rcc rId="3794" sId="1" numFmtId="4">
    <oc r="H225">
      <v>223.149</v>
    </oc>
    <nc r="H225">
      <v>228.32719</v>
    </nc>
  </rcc>
  <rcc rId="3795" sId="1">
    <oc r="H207">
      <f>SUM(H209+H214+H215+H217+H220+H225)+H219+H213</f>
    </oc>
    <nc r="H207">
      <f>H208+H214+H215+H217+H220+H225</f>
    </nc>
  </rcc>
  <rcc rId="3796" sId="1" odxf="1" dxf="1" numFmtId="4">
    <oc r="H220">
      <v>7960.4</v>
    </oc>
    <nc r="H220">
      <f>H221+H222+H223+H224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v guid="{3824CD03-2F75-4531-8348-997F8B6518CE}" action="delete"/>
  <rdn rId="0" localSheetId="1" customView="1" name="Z_3824CD03_2F75_4531_8348_997F8B6518CE_.wvu.FilterData" hidden="1" oldHidden="1">
    <formula>общее!$A$6:$J$304</formula>
    <oldFormula>общее!$A$6:$J$304</oldFormula>
  </rdn>
  <rcv guid="{3824CD03-2F75-4531-8348-997F8B6518CE}" action="add"/>
</revisions>
</file>

<file path=xl/revisions/revisionLog177.xml><?xml version="1.0" encoding="utf-8"?>
<revisions xmlns="http://schemas.openxmlformats.org/spreadsheetml/2006/main" xmlns:r="http://schemas.openxmlformats.org/officeDocument/2006/relationships">
  <rcc rId="5913" sId="1" numFmtId="4">
    <oc r="D116">
      <f>97619.092+1380.96</f>
    </oc>
    <nc r="D116">
      <v>19302.286</v>
    </nc>
  </rcc>
  <rcc rId="5914" sId="1" numFmtId="4">
    <oc r="D117">
      <v>15158.040999999999</v>
    </oc>
    <nc r="D117">
      <v>1752.125</v>
    </nc>
  </rcc>
  <rcc rId="5915" sId="1" numFmtId="4">
    <oc r="D118">
      <v>520.66200000000003</v>
    </oc>
    <nc r="D118">
      <v>128.80799999999999</v>
    </nc>
  </rcc>
  <rcc rId="5916" sId="1" numFmtId="4">
    <oc r="D119">
      <v>237.173</v>
    </oc>
    <nc r="D119"/>
  </rcc>
  <rcc rId="5917" sId="1" numFmtId="4">
    <oc r="D121">
      <f>25058.22+710.468</f>
    </oc>
    <nc r="D121">
      <v>5012.8370000000004</v>
    </nc>
  </rcc>
  <rcc rId="5918" sId="1" numFmtId="4">
    <oc r="D127">
      <v>2701.6509999999998</v>
    </oc>
    <nc r="D127">
      <v>443.21899999999999</v>
    </nc>
  </rcc>
  <rfmt sheetId="1" sqref="D115:F127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общее!$A$1:$J$258</formula>
    <oldFormula>общее!$A$1:$J$258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общее!$198:$201</formula>
    <oldFormula>общее!$198:$201</oldFormula>
  </rdn>
  <rdn rId="0" localSheetId="1" customView="1" name="Z_CFD58EC5_F475_4F0C_8822_861C497EA100_.wvu.FilterData" hidden="1" oldHidden="1">
    <formula>общее!$A$6:$J$258</formula>
    <oldFormula>общее!$A$6:$J$258</oldFormula>
  </rdn>
  <rcv guid="{CFD58EC5-F475-4F0C-8822-861C497EA100}" action="add"/>
</revisions>
</file>

<file path=xl/revisions/revisionLog1771.xml><?xml version="1.0" encoding="utf-8"?>
<revisions xmlns="http://schemas.openxmlformats.org/spreadsheetml/2006/main" xmlns:r="http://schemas.openxmlformats.org/officeDocument/2006/relationships">
  <rcc rId="5583" sId="1">
    <oc r="H211">
      <f>H212+H213+H221+H222+H228+#REF!</f>
    </oc>
    <nc r="H211">
      <f>H212+H213+H221+H222+H228</f>
    </nc>
  </rcc>
  <rfmt sheetId="1" sqref="J213" start="0" length="0">
    <dxf>
      <font>
        <b val="0"/>
        <sz val="14"/>
        <name val="Times New Roman"/>
        <scheme val="none"/>
      </font>
    </dxf>
  </rfmt>
  <rcc rId="5584" sId="1">
    <oc r="J212">
      <f>SUM(H212/G212*100)</f>
    </oc>
    <nc r="J212"/>
  </rcc>
  <rcc rId="5585" sId="1">
    <nc r="J228">
      <f>SUM(H228/G228*100)</f>
    </nc>
  </rcc>
  <rfmt sheetId="1" sqref="J228">
    <dxf>
      <alignment horizontal="center" readingOrder="0"/>
    </dxf>
  </rfmt>
  <rcv guid="{CFD58EC5-F475-4F0C-8822-861C497EA100}" action="delete"/>
  <rdn rId="0" localSheetId="1" customView="1" name="Z_CFD58EC5_F475_4F0C_8822_861C497EA100_.wvu.PrintArea" hidden="1" oldHidden="1">
    <formula>общее!$A$1:$J$280</formula>
    <oldFormula>общее!$A$1:$J$280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общее!$214:$217,общее!$221:$226</formula>
    <oldFormula>общее!$214:$217,общее!$221:$226</oldFormula>
  </rdn>
  <rdn rId="0" localSheetId="1" customView="1" name="Z_CFD58EC5_F475_4F0C_8822_861C497EA100_.wvu.FilterData" hidden="1" oldHidden="1">
    <formula>общее!$A$6:$J$280</formula>
    <oldFormula>общее!$A$6:$J$280</oldFormula>
  </rdn>
  <rcv guid="{CFD58EC5-F475-4F0C-8822-861C497EA100}" action="add"/>
</revisions>
</file>

<file path=xl/revisions/revisionLog17711.xml><?xml version="1.0" encoding="utf-8"?>
<revisions xmlns="http://schemas.openxmlformats.org/spreadsheetml/2006/main" xmlns:r="http://schemas.openxmlformats.org/officeDocument/2006/relationships">
  <rcc rId="4704" sId="1" numFmtId="4">
    <oc r="C108">
      <v>417290.41200000001</v>
    </oc>
    <nc r="C108">
      <v>101120.692</v>
    </nc>
  </rcc>
  <rcc rId="4705" sId="1" numFmtId="4">
    <oc r="C110">
      <v>231036.649</v>
    </oc>
    <nc r="C110">
      <v>65871.042000000001</v>
    </nc>
  </rcc>
  <rcc rId="4706" sId="1" odxf="1" dxf="1" numFmtId="4">
    <oc r="C109">
      <f>SUM(C110:C112)</f>
    </oc>
    <nc r="C109">
      <f>SUM(C110:C112)</f>
    </nc>
    <ndxf>
      <fill>
        <patternFill patternType="none">
          <bgColor indexed="65"/>
        </patternFill>
      </fill>
    </ndxf>
  </rcc>
  <rcc rId="4707" sId="1" numFmtId="4">
    <oc r="C111">
      <v>9232.7929999999997</v>
    </oc>
    <nc r="C111">
      <v>1793.9770000000001</v>
    </nc>
  </rcc>
  <rcc rId="4708" sId="1" numFmtId="4">
    <oc r="C112">
      <v>3666.7959999999998</v>
    </oc>
    <nc r="C112">
      <v>0</v>
    </nc>
  </rcc>
  <rcc rId="4709" sId="1" numFmtId="4">
    <oc r="G112">
      <v>321.07299999999998</v>
    </oc>
    <nc r="G112">
      <v>0</v>
    </nc>
  </rcc>
  <rcc rId="4710" sId="1" numFmtId="4">
    <oc r="C114">
      <v>737598.28200000001</v>
    </oc>
    <nc r="C114">
      <v>152211.53400000001</v>
    </nc>
  </rcc>
  <rcc rId="4711" sId="1" numFmtId="4">
    <oc r="C115">
      <v>9351.4449999999997</v>
    </oc>
    <nc r="C115">
      <v>1583.364</v>
    </nc>
  </rcc>
  <rcc rId="4712" sId="1" numFmtId="4">
    <oc r="C116">
      <v>18280.797999999999</v>
    </oc>
    <nc r="C116">
      <v>0</v>
    </nc>
  </rcc>
  <rcc rId="4713" sId="1" numFmtId="4">
    <oc r="C120">
      <v>39238.442000000003</v>
    </oc>
    <nc r="C120">
      <v>7729.9350000000004</v>
    </nc>
  </rcc>
  <rcc rId="4714" sId="1" numFmtId="4">
    <oc r="C123">
      <v>163838.1</v>
    </oc>
    <nc r="C123">
      <v>39488.213000000003</v>
    </nc>
  </rcc>
  <rcc rId="4715" sId="1" numFmtId="4">
    <oc r="C124">
      <v>17290.392</v>
    </oc>
    <nc r="C124">
      <v>3480.6930000000002</v>
    </nc>
  </rcc>
  <rcc rId="4716" sId="1" numFmtId="4">
    <oc r="C125">
      <v>5976.1409999999996</v>
    </oc>
    <nc r="C125">
      <v>1289.6120000000001</v>
    </nc>
  </rcc>
  <rcc rId="4717" sId="1" numFmtId="4">
    <nc r="C126">
      <v>70.625</v>
    </nc>
  </rcc>
  <rcc rId="4718" sId="1">
    <nc r="F126">
      <f>SUM(D126/C126*100)</f>
    </nc>
  </rcc>
  <rcc rId="4719" sId="1" numFmtId="4">
    <oc r="C128">
      <v>23215.258999999998</v>
    </oc>
    <nc r="C128">
      <v>6711.8130000000001</v>
    </nc>
  </rcc>
  <rcc rId="4720" sId="1" numFmtId="4">
    <oc r="C129">
      <v>168.33</v>
    </oc>
    <nc r="C129">
      <v>0</v>
    </nc>
  </rcc>
  <rcc rId="4721" sId="1" numFmtId="4">
    <oc r="C131">
      <v>2091.9079999999999</v>
    </oc>
    <nc r="C131">
      <v>758.35299999999995</v>
    </nc>
  </rcc>
  <rcc rId="4722" sId="1" numFmtId="4">
    <oc r="C132">
      <v>9584.616</v>
    </oc>
    <nc r="C132">
      <v>2059.7330000000002</v>
    </nc>
  </rcc>
  <rcc rId="4723" sId="1" numFmtId="4">
    <oc r="C133">
      <v>3074.105</v>
    </oc>
    <nc r="C133">
      <v>496.79399999999998</v>
    </nc>
  </rcc>
  <rcc rId="4724" sId="1">
    <oc r="C107">
      <f>C108+C109+C113+C117+C120+C121+C122+C125+C127+C130+C133+C134+C137+C140+C141</f>
    </oc>
    <nc r="C107">
      <f>C108+C109+C113+C117+C120+C121+C122+C125+C127+C130+C133+C134+C137+C140+C141+C126</f>
    </nc>
  </rcc>
  <rfmt sheetId="1" sqref="C107:C142">
    <dxf>
      <fill>
        <patternFill patternType="none">
          <bgColor auto="1"/>
        </patternFill>
      </fill>
    </dxf>
  </rfmt>
  <rfmt sheetId="1" sqref="A107:C142">
    <dxf>
      <fill>
        <patternFill patternType="none">
          <bgColor auto="1"/>
        </patternFill>
      </fill>
    </dxf>
  </rfmt>
  <rcc rId="4725" sId="1" odxf="1" dxf="1">
    <oc r="D107">
      <f>D108+D109+D113+D117+D120+D121+D122+D125+D127+D130+D133+D134+D137+D140+D141+D126</f>
    </oc>
    <nc r="D107">
      <f>D108+D109+D113+D117+D120+D121+D122+D125+D127+D130+D133+D134+D137+D140+D141+D126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26" sId="1" numFmtId="4">
    <oc r="G110">
      <f>13906.592+3020.454</f>
    </oc>
    <nc r="G110">
      <v>25218.321</v>
    </nc>
  </rcc>
  <rcc rId="4727" sId="1" numFmtId="4">
    <oc r="G111">
      <v>46.683999999999997</v>
    </oc>
    <nc r="G111">
      <v>359.16</v>
    </nc>
  </rcc>
  <rcc rId="4728" sId="1" numFmtId="4">
    <oc r="G118">
      <v>16338.746999999999</v>
    </oc>
    <nc r="G118">
      <v>0</v>
    </nc>
  </rcc>
  <rcc rId="4729" sId="1" numFmtId="4">
    <oc r="G119">
      <v>48.06</v>
    </oc>
    <nc r="G119">
      <v>0</v>
    </nc>
  </rcc>
  <rcc rId="4730" sId="1" numFmtId="4">
    <oc r="G120">
      <v>5.8650000000000002</v>
    </oc>
    <nc r="G120">
      <v>11.242000000000001</v>
    </nc>
  </rcc>
  <rcc rId="4731" sId="1" numFmtId="4">
    <oc r="G123">
      <v>5882.0640000000003</v>
    </oc>
    <nc r="G123">
      <v>9286.8089999999993</v>
    </nc>
  </rcc>
  <rcc rId="4732" sId="1" numFmtId="4">
    <oc r="G125">
      <v>2.863</v>
    </oc>
    <nc r="G125">
      <v>487.637</v>
    </nc>
  </rcc>
  <rcc rId="4733" sId="1" numFmtId="4">
    <oc r="G128">
      <v>482.98</v>
    </oc>
    <nc r="G128">
      <v>5676.8670000000002</v>
    </nc>
  </rcc>
  <rcc rId="4734" sId="1" numFmtId="4">
    <nc r="G133">
      <v>1.6</v>
    </nc>
  </rcc>
  <rcc rId="4735" sId="1" numFmtId="4">
    <oc r="G108">
      <v>9342.9940000000006</v>
    </oc>
    <nc r="G108">
      <v>1619.5630000000001</v>
    </nc>
  </rcc>
  <rcc rId="4736" sId="1">
    <nc r="K107">
      <f>C107+G107</f>
    </nc>
  </rcc>
  <rcc rId="4737" sId="1" odxf="1" dxf="1">
    <nc r="L107">
      <f>D107+H107</f>
    </nc>
    <odxf>
      <font>
        <i val="0"/>
        <sz val="11"/>
      </font>
    </odxf>
    <ndxf>
      <font>
        <i/>
        <sz val="11"/>
      </font>
    </ndxf>
  </rcc>
  <rfmt sheetId="1" sqref="D110">
    <dxf>
      <fill>
        <patternFill patternType="solid">
          <bgColor rgb="FFFFFF00"/>
        </patternFill>
      </fill>
    </dxf>
  </rfmt>
  <rcc rId="4738" sId="1" numFmtId="4">
    <oc r="D131">
      <v>699.01900000000001</v>
    </oc>
    <nc r="D131">
      <v>699.02</v>
    </nc>
  </rcc>
  <rcc rId="4739" sId="1">
    <oc r="D110">
      <f>60932.773+0.9</f>
    </oc>
    <nc r="D110">
      <f>60932.773+0.9</f>
    </nc>
  </rcc>
  <rfmt sheetId="1" sqref="D107:D142">
    <dxf>
      <fill>
        <patternFill patternType="none">
          <bgColor auto="1"/>
        </patternFill>
      </fill>
    </dxf>
  </rfmt>
  <rcv guid="{68CBFC64-03A4-4F74-B34E-EE1DB915A668}" action="delete"/>
  <rdn rId="0" localSheetId="1" customView="1" name="Z_68CBFC64_03A4_4F74_B34E_EE1DB915A668_.wvu.FilterData" hidden="1" oldHidden="1">
    <formula>общее!$A$6:$J$313</formula>
    <oldFormula>общее!$A$6:$J$313</oldFormula>
  </rdn>
  <rcv guid="{68CBFC64-03A4-4F74-B34E-EE1DB915A668}" action="add"/>
</revisions>
</file>

<file path=xl/revisions/revisionLog177111.xml><?xml version="1.0" encoding="utf-8"?>
<revisions xmlns="http://schemas.openxmlformats.org/spreadsheetml/2006/main" xmlns:r="http://schemas.openxmlformats.org/officeDocument/2006/relationships">
  <rcc rId="4526" sId="1" numFmtId="4">
    <oc r="C121">
      <v>58426.260999999999</v>
    </oc>
    <nc r="C121">
      <v>14580.124</v>
    </nc>
  </rcc>
  <rcc rId="4527" sId="1" numFmtId="4">
    <oc r="G121">
      <v>2556.12</v>
    </oc>
    <nc r="G121">
      <v>578.85</v>
    </nc>
  </rcc>
  <rcc rId="4528" sId="1" numFmtId="4">
    <oc r="C197">
      <v>35259.591999999997</v>
    </oc>
    <nc r="C197">
      <v>8908.9629999999997</v>
    </nc>
  </rcc>
  <rcc rId="4529" sId="1" numFmtId="4">
    <oc r="G197">
      <v>132.71899999999999</v>
    </oc>
    <nc r="G197">
      <v>186.73699999999999</v>
    </nc>
  </rcc>
  <rcc rId="4530" sId="1" numFmtId="4">
    <oc r="C198">
      <v>26090.115000000002</v>
    </oc>
    <nc r="C198">
      <v>6563.3280000000004</v>
    </nc>
  </rcc>
  <rcc rId="4531" sId="1" numFmtId="4">
    <oc r="C200">
      <v>35739.296999999999</v>
    </oc>
    <nc r="C200">
      <v>15862.916999999999</v>
    </nc>
  </rcc>
  <rcc rId="4532" sId="1" numFmtId="4">
    <oc r="G200">
      <v>53.241999999999997</v>
    </oc>
    <nc r="G200">
      <v>28.265000000000001</v>
    </nc>
  </rcc>
  <rcc rId="4533" sId="1" numFmtId="4">
    <oc r="C201">
      <v>926.952</v>
    </oc>
    <nc r="C201">
      <v>118.666</v>
    </nc>
  </rcc>
  <rcc rId="4534" sId="1" numFmtId="4">
    <oc r="G198">
      <v>235.87299999999999</v>
    </oc>
    <nc r="G198">
      <v>99.188999999999993</v>
    </nc>
  </rcc>
  <rcc rId="4535" sId="1" numFmtId="4">
    <oc r="D197">
      <v>47063.622000000003</v>
    </oc>
    <nc r="D197">
      <v>16906.900000000001</v>
    </nc>
  </rcc>
  <rcc rId="4536" sId="1" numFmtId="4">
    <oc r="H197">
      <v>1579.2560000000001</v>
    </oc>
    <nc r="H197">
      <v>521.26199999999994</v>
    </nc>
  </rcc>
  <rcc rId="4537" sId="1" numFmtId="4">
    <oc r="D121">
      <v>68879.198999999993</v>
    </oc>
    <nc r="D121">
      <v>16906.900000000001</v>
    </nc>
  </rcc>
  <rcc rId="4538" sId="1" numFmtId="4">
    <oc r="H121">
      <v>3541.1880000000001</v>
    </oc>
    <nc r="H121">
      <v>521.26199999999994</v>
    </nc>
  </rcc>
  <rfmt sheetId="1" sqref="A121:J121">
    <dxf>
      <fill>
        <patternFill patternType="none">
          <bgColor auto="1"/>
        </patternFill>
      </fill>
    </dxf>
  </rfmt>
  <rcv guid="{D0621073-25BE-47D7-AC33-51146458D41C}" action="delete"/>
  <rdn rId="0" localSheetId="1" customView="1" name="Z_D0621073_25BE_47D7_AC33_51146458D41C_.wvu.FilterData" hidden="1" oldHidden="1">
    <formula>общее!$A$6:$J$313</formula>
    <oldFormula>общее!$A$6:$J$313</oldFormula>
  </rdn>
  <rcv guid="{D0621073-25BE-47D7-AC33-51146458D41C}" action="add"/>
</revisions>
</file>

<file path=xl/revisions/revisionLog178.xml><?xml version="1.0" encoding="utf-8"?>
<revisions xmlns="http://schemas.openxmlformats.org/spreadsheetml/2006/main" xmlns:r="http://schemas.openxmlformats.org/officeDocument/2006/relationships">
  <rcc rId="6009" sId="1" numFmtId="4">
    <oc r="C246">
      <v>-2027150.0330000001</v>
    </oc>
    <nc r="C246">
      <v>-587742.68900000001</v>
    </nc>
  </rcc>
  <rcc rId="6010" sId="1" numFmtId="4">
    <nc r="C244">
      <v>-3452.2779999999998</v>
    </nc>
  </rcc>
  <rcc rId="6011" sId="1" numFmtId="4">
    <oc r="G244">
      <v>-14940.753000000001</v>
    </oc>
    <nc r="G244">
      <v>1993.819</v>
    </nc>
  </rcc>
  <rfmt sheetId="1" sqref="A240:J248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общее!$A$1:$J$256</formula>
    <oldFormula>общее!$A$1:$J$256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общее!$198:$201</formula>
    <oldFormula>общее!$198:$201</oldFormula>
  </rdn>
  <rdn rId="0" localSheetId="1" customView="1" name="Z_CFD58EC5_F475_4F0C_8822_861C497EA100_.wvu.FilterData" hidden="1" oldHidden="1">
    <formula>общее!$A$6:$J$256</formula>
    <oldFormula>общее!$A$6:$J$256</oldFormula>
  </rdn>
  <rcv guid="{CFD58EC5-F475-4F0C-8822-861C497EA100}" action="add"/>
</revisions>
</file>

<file path=xl/revisions/revisionLog1781.xml><?xml version="1.0" encoding="utf-8"?>
<revisions xmlns="http://schemas.openxmlformats.org/spreadsheetml/2006/main" xmlns:r="http://schemas.openxmlformats.org/officeDocument/2006/relationships">
  <rcc rId="5730" sId="1">
    <oc r="F211">
      <f>SUM(D211/C211*100)</f>
    </oc>
    <nc r="F211"/>
  </rcc>
  <rcv guid="{CFD58EC5-F475-4F0C-8822-861C497EA100}" action="delete"/>
  <rdn rId="0" localSheetId="1" customView="1" name="Z_CFD58EC5_F475_4F0C_8822_861C497EA100_.wvu.PrintArea" hidden="1" oldHidden="1">
    <formula>общее!$A$1:$J$274</formula>
    <oldFormula>общее!$A$1:$J$274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общее!$214:$217</formula>
    <oldFormula>общее!$214:$217</oldFormula>
  </rdn>
  <rdn rId="0" localSheetId="1" customView="1" name="Z_CFD58EC5_F475_4F0C_8822_861C497EA100_.wvu.FilterData" hidden="1" oldHidden="1">
    <formula>общее!$A$6:$J$274</formula>
    <oldFormula>общее!$A$6:$J$274</oldFormula>
  </rdn>
  <rcv guid="{CFD58EC5-F475-4F0C-8822-861C497EA100}" action="add"/>
</revisions>
</file>

<file path=xl/revisions/revisionLog178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общее!$A$1:$J$298</formula>
    <oldFormula>общее!$A$1:$J$298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общее!$226:$229,общее!$231:$236</formula>
    <oldFormula>общее!$226:$229,общее!$231:$236</oldFormula>
  </rdn>
  <rdn rId="0" localSheetId="1" customView="1" name="Z_CFD58EC5_F475_4F0C_8822_861C497EA100_.wvu.FilterData" hidden="1" oldHidden="1">
    <formula>общее!$A$6:$J$298</formula>
    <oldFormula>общее!$A$6:$J$298</oldFormula>
  </rdn>
  <rcv guid="{CFD58EC5-F475-4F0C-8822-861C497EA100}" action="add"/>
</revisions>
</file>

<file path=xl/revisions/revisionLog178111.xml><?xml version="1.0" encoding="utf-8"?>
<revisions xmlns="http://schemas.openxmlformats.org/spreadsheetml/2006/main" xmlns:r="http://schemas.openxmlformats.org/officeDocument/2006/relationships">
  <rfmt sheetId="1" sqref="C225">
    <dxf>
      <fill>
        <patternFill patternType="none">
          <bgColor auto="1"/>
        </patternFill>
      </fill>
    </dxf>
  </rfmt>
</revisions>
</file>

<file path=xl/revisions/revisionLog179.xml><?xml version="1.0" encoding="utf-8"?>
<revisions xmlns="http://schemas.openxmlformats.org/spreadsheetml/2006/main" xmlns:r="http://schemas.openxmlformats.org/officeDocument/2006/relationships">
  <rcc rId="6070" sId="1" odxf="1" dxf="1">
    <nc r="A258" t="inlineStr">
      <is>
        <t xml:space="preserve">200000  </t>
      </is>
    </nc>
    <odxf>
      <font>
        <b val="0"/>
        <sz val="11"/>
        <name val="Times New Roman"/>
        <scheme val="none"/>
      </font>
      <alignment horizontal="right" wrapText="0" readingOrder="0"/>
      <border outline="0">
        <left/>
        <right/>
        <top/>
        <bottom/>
      </border>
    </odxf>
    <ndxf>
      <font>
        <b/>
        <sz val="12"/>
        <name val="Times New Roman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1" sId="1" odxf="1" dxf="1">
    <nc r="A259">
      <v>203000</v>
    </nc>
    <odxf>
      <font>
        <b val="0"/>
        <sz val="11"/>
        <name val="Times New Roman"/>
        <scheme val="none"/>
      </font>
      <alignment horizontal="right" wrapText="0" readingOrder="0"/>
      <border outline="0">
        <left/>
        <right/>
        <top/>
        <bottom/>
      </border>
    </odxf>
    <ndxf>
      <font>
        <b/>
        <sz val="12"/>
        <name val="Times New Roman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2" sId="1" odxf="1" dxf="1">
    <nc r="A260">
      <v>203100</v>
    </nc>
    <odxf>
      <font>
        <b val="0"/>
        <sz val="11"/>
        <name val="Times New Roman"/>
        <scheme val="none"/>
      </font>
      <alignment horizontal="right" wrapText="0" readingOrder="0"/>
      <border outline="0">
        <left/>
        <right/>
        <top/>
        <bottom/>
      </border>
    </odxf>
    <ndxf>
      <font>
        <b/>
        <sz val="12"/>
        <name val="Times New Roman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3" sId="1" odxf="1" dxf="1">
    <nc r="A261">
      <v>203110</v>
    </nc>
    <odxf>
      <font>
        <sz val="11"/>
        <name val="Times New Roman"/>
        <scheme val="none"/>
      </font>
      <alignment horizontal="right" wrapText="0" readingOrder="0"/>
      <border outline="0">
        <left/>
        <right/>
        <top/>
        <bottom/>
      </border>
    </odxf>
    <ndxf>
      <font>
        <sz val="12"/>
        <name val="Times New Roman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4" sId="1" odxf="1" dxf="1">
    <nc r="A262" t="inlineStr">
      <is>
        <t xml:space="preserve">208000  </t>
      </is>
    </nc>
    <odxf>
      <font>
        <b val="0"/>
        <sz val="11"/>
        <name val="Times New Roman"/>
        <scheme val="none"/>
      </font>
      <alignment horizontal="right" wrapText="0" readingOrder="0"/>
      <border outline="0">
        <left/>
        <right/>
        <top/>
        <bottom/>
      </border>
    </odxf>
    <ndxf>
      <font>
        <b/>
        <sz val="12"/>
        <name val="Times New Roman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5" sId="1" odxf="1" dxf="1">
    <nc r="A263">
      <v>208100</v>
    </nc>
    <odxf>
      <font>
        <sz val="11"/>
        <name val="Times New Roman"/>
        <scheme val="none"/>
      </font>
      <alignment horizontal="right" wrapText="0" readingOrder="0"/>
      <border outline="0">
        <left/>
        <right/>
        <top/>
        <bottom/>
      </border>
    </odxf>
    <ndxf>
      <font>
        <sz val="12"/>
        <name val="Times New Roman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6" sId="1" odxf="1" dxf="1">
    <nc r="A264">
      <v>208200</v>
    </nc>
    <odxf>
      <font>
        <sz val="11"/>
        <name val="Times New Roman"/>
        <scheme val="none"/>
      </font>
      <alignment horizontal="right" wrapText="0" readingOrder="0"/>
      <border outline="0">
        <left/>
        <right/>
        <top/>
        <bottom/>
      </border>
    </odxf>
    <ndxf>
      <font>
        <sz val="12"/>
        <name val="Times New Roman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7" sId="1" odxf="1" dxf="1">
    <nc r="A265" t="inlineStr">
      <is>
        <t xml:space="preserve">208400  </t>
      </is>
    </nc>
    <odxf>
      <font>
        <sz val="11"/>
        <name val="Times New Roman"/>
        <scheme val="none"/>
      </font>
      <alignment horizontal="right" wrapText="0" readingOrder="0"/>
      <border outline="0">
        <left/>
        <right/>
        <top/>
        <bottom/>
      </border>
    </odxf>
    <ndxf>
      <font>
        <sz val="12"/>
        <name val="Times New Roman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8" sId="1" odxf="1" dxf="1">
    <nc r="A266">
      <v>300000</v>
    </nc>
    <odxf>
      <font>
        <b val="0"/>
        <sz val="11"/>
        <name val="Times New Roman"/>
        <scheme val="none"/>
      </font>
      <alignment horizontal="right" vertical="top" wrapText="0" readingOrder="0"/>
      <border outline="0">
        <left/>
        <right/>
        <top/>
        <bottom/>
      </border>
    </odxf>
    <ndxf>
      <font>
        <b/>
        <sz val="12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9" sId="1" odxf="1" dxf="1">
    <nc r="A267">
      <v>301000</v>
    </nc>
    <odxf>
      <font>
        <b val="0"/>
        <sz val="11"/>
        <name val="Times New Roman"/>
        <scheme val="none"/>
      </font>
      <alignment horizontal="right" vertical="top" wrapText="0" readingOrder="0"/>
      <border outline="0">
        <left/>
        <right/>
        <top/>
        <bottom/>
      </border>
    </odxf>
    <ndxf>
      <font>
        <b/>
        <sz val="12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0" sId="1" odxf="1" dxf="1">
    <nc r="A268">
      <v>301200</v>
    </nc>
    <odxf>
      <font>
        <sz val="11"/>
        <name val="Times New Roman"/>
        <scheme val="none"/>
      </font>
      <alignment horizontal="right" wrapText="0" readingOrder="0"/>
      <border outline="0">
        <left/>
        <right/>
        <top/>
        <bottom/>
      </border>
    </odxf>
    <ndxf>
      <font>
        <sz val="12"/>
        <name val="Times New Roman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1" sId="1" odxf="1" dxf="1">
    <nc r="B258" t="inlineStr">
      <is>
        <t>Внутрішнє фінансування</t>
      </is>
    </nc>
    <odxf>
      <font>
        <b val="0"/>
        <sz val="11"/>
        <name val="Times New Roman"/>
        <scheme val="none"/>
      </font>
      <alignment horizontal="general" readingOrder="0"/>
      <border outline="0">
        <left/>
        <right/>
        <top/>
        <bottom/>
      </border>
    </odxf>
    <ndxf>
      <font>
        <b/>
        <sz val="12"/>
        <name val="Times New Roman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2" sId="1" odxf="1" dxf="1">
    <nc r="B259" t="inlineStr">
      <is>
        <t>Інше внутрішнє фінансування </t>
      </is>
    </nc>
    <odxf>
      <font>
        <b val="0"/>
        <sz val="11"/>
        <name val="Times New Roman"/>
        <scheme val="none"/>
      </font>
      <alignment horizontal="general" readingOrder="0"/>
      <border outline="0">
        <left/>
        <right/>
        <top/>
        <bottom/>
      </border>
    </odxf>
    <ndxf>
      <font>
        <b/>
        <sz val="12"/>
        <name val="Times New Roman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3" sId="1" odxf="1" dxf="1">
    <nc r="B260" t="inlineStr">
      <is>
        <t xml:space="preserve">Позики інших фінансових установ </t>
      </is>
    </nc>
    <odxf>
      <font>
        <b val="0"/>
        <sz val="11"/>
        <name val="Times New Roman"/>
        <scheme val="none"/>
      </font>
      <alignment horizontal="general" readingOrder="0"/>
      <border outline="0">
        <left/>
        <right/>
        <top/>
        <bottom/>
      </border>
    </odxf>
    <ndxf>
      <font>
        <b/>
        <sz val="12"/>
        <name val="Times New Roman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4" sId="1" odxf="1" dxf="1">
    <nc r="B261" t="inlineStr">
      <is>
        <t>Одержано позик</t>
      </is>
    </nc>
    <odxf>
      <font>
        <sz val="11"/>
        <name val="Times New Roman"/>
        <scheme val="none"/>
      </font>
      <alignment horizontal="general" readingOrder="0"/>
      <border outline="0">
        <left/>
        <right/>
        <top/>
        <bottom/>
      </border>
    </odxf>
    <ndxf>
      <font>
        <sz val="12"/>
        <name val="Times New Roman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5" sId="1" odxf="1" dxf="1">
    <nc r="B262" t="inlineStr">
      <is>
        <t>Фінансування за рахунок зміни залишків коштів місцевих бюджетів</t>
      </is>
    </nc>
    <odxf>
      <font>
        <b val="0"/>
        <sz val="11"/>
        <name val="Times New Roman"/>
        <scheme val="none"/>
      </font>
      <alignment horizontal="general" readingOrder="0"/>
      <border outline="0">
        <left/>
        <right/>
        <top/>
        <bottom/>
      </border>
    </odxf>
    <ndxf>
      <font>
        <b/>
        <sz val="12"/>
        <name val="Times New Roman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6" sId="1" odxf="1" dxf="1">
    <nc r="B263" t="inlineStr">
      <is>
        <t>На початок періоду </t>
      </is>
    </nc>
    <odxf>
      <font>
        <sz val="11"/>
        <name val="Times New Roman"/>
        <scheme val="none"/>
      </font>
      <alignment vertical="top" wrapText="1" readingOrder="0"/>
      <border outline="0">
        <left/>
        <right/>
        <top/>
        <bottom/>
      </border>
    </odxf>
    <ndxf>
      <font>
        <sz val="12"/>
        <name val="Times New Roman"/>
        <scheme val="none"/>
      </font>
      <alignment vertical="bottom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7" sId="1" odxf="1" dxf="1">
    <nc r="B264" t="inlineStr">
      <is>
        <t>На кінець періоду</t>
      </is>
    </nc>
    <odxf>
      <font>
        <sz val="11"/>
        <name val="Times New Roman"/>
        <scheme val="none"/>
      </font>
      <alignment horizontal="general" readingOrder="0"/>
      <border outline="0">
        <left/>
        <right/>
        <top/>
        <bottom/>
      </border>
    </odxf>
    <ndxf>
      <font>
        <sz val="12"/>
        <name val="Times New Roman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8" sId="1" odxf="1" dxf="1">
    <nc r="B265" t="inlineStr">
      <is>
        <t>Кошти, що передаються із загального фонду бюджету до бюджету розвитку (спеціального фонду)</t>
      </is>
    </nc>
    <odxf>
      <font>
        <sz val="11"/>
        <name val="Times New Roman"/>
        <scheme val="none"/>
      </font>
      <alignment horizontal="general" readingOrder="0"/>
      <border outline="0">
        <left/>
        <right/>
        <top/>
        <bottom/>
      </border>
    </odxf>
    <ndxf>
      <font>
        <sz val="12"/>
        <name val="Times New Roman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9" sId="1" odxf="1" dxf="1">
    <nc r="B266" t="inlineStr">
      <is>
        <t>Зовнішнє фінансування</t>
      </is>
    </nc>
    <odxf>
      <font>
        <b val="0"/>
        <sz val="11"/>
        <name val="Times New Roman"/>
        <scheme val="none"/>
      </font>
      <alignment vertical="top" readingOrder="0"/>
      <border outline="0">
        <left/>
        <right/>
        <top/>
        <bottom/>
      </border>
    </odxf>
    <ndxf>
      <font>
        <b/>
        <sz val="12"/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0" sId="1" odxf="1" dxf="1">
    <nc r="B267" t="inlineStr">
      <is>
        <t>Позики, надані міжнародними фінансовими організаціями</t>
      </is>
    </nc>
    <odxf>
      <font>
        <b val="0"/>
        <sz val="11"/>
        <name val="Times New Roman"/>
        <scheme val="none"/>
      </font>
      <alignment vertical="top" readingOrder="0"/>
      <border outline="0">
        <left/>
        <right/>
        <top/>
        <bottom/>
      </border>
    </odxf>
    <ndxf>
      <font>
        <b/>
        <sz val="12"/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1" sId="1" odxf="1" dxf="1">
    <nc r="B268" t="inlineStr">
      <is>
        <t xml:space="preserve">Погашено позик </t>
      </is>
    </nc>
    <odxf>
      <font>
        <sz val="11"/>
        <name val="Times New Roman"/>
        <scheme val="none"/>
      </font>
      <alignment horizontal="general" readingOrder="0"/>
      <border outline="0">
        <left/>
        <right/>
        <top/>
        <bottom/>
      </border>
    </odxf>
    <ndxf>
      <font>
        <sz val="12"/>
        <name val="Times New Roman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966D3932-E429-4C59-AC55-697D9EEA620A}" action="delete"/>
  <rdn rId="0" localSheetId="1" customView="1" name="Z_966D3932_E429_4C59_AC55_697D9EEA620A_.wvu.PrintArea" hidden="1" oldHidden="1">
    <formula>общее!$A$1:$J$255</formula>
    <oldFormula>общее!$A$1:$J$255</oldFormula>
  </rdn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общее!$A$6:$J$311</formula>
    <oldFormula>общее!$A$6:$J$311</oldFormula>
  </rdn>
  <rcv guid="{966D3932-E429-4C59-AC55-697D9EEA620A}" action="add"/>
</revisions>
</file>

<file path=xl/revisions/revisionLog1791.xml><?xml version="1.0" encoding="utf-8"?>
<revisions xmlns="http://schemas.openxmlformats.org/spreadsheetml/2006/main" xmlns:r="http://schemas.openxmlformats.org/officeDocument/2006/relationships">
  <rcc rId="5931" sId="1">
    <oc r="F127">
      <f>SUM(D127/C127*100)</f>
    </oc>
    <nc r="F127"/>
  </rcc>
  <rcc rId="5932" sId="1">
    <oc r="H116">
      <f>65926.968+10948.465</f>
    </oc>
    <nc r="H116"/>
  </rcc>
  <rcc rId="5933" sId="1">
    <oc r="H117">
      <f>51217.703+7665.959</f>
    </oc>
    <nc r="H117">
      <f>880.1+195.307</f>
    </nc>
  </rcc>
  <rcc rId="5934" sId="1" numFmtId="4">
    <oc r="H118">
      <v>1252.114</v>
    </oc>
    <nc r="H118"/>
  </rcc>
  <rfmt sheetId="1" sqref="H115:J127">
    <dxf>
      <fill>
        <patternFill patternType="none">
          <bgColor auto="1"/>
        </patternFill>
      </fill>
    </dxf>
  </rfmt>
  <rcc rId="5935" sId="1" odxf="1" dxf="1">
    <oc r="I115">
      <f>SUM(H115-G115)</f>
    </oc>
    <nc r="I115">
      <f>SUM(H115-G115)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cc rId="5936" sId="1" odxf="1" dxf="1">
    <oc r="J115" t="inlineStr">
      <is>
        <t>в 2,2 р.б.</t>
      </is>
    </oc>
    <nc r="J115">
      <f>SUM(H115/G115*100)</f>
    </nc>
    <odxf>
      <font>
        <b/>
        <sz val="14"/>
        <name val="Times New Roman"/>
        <scheme val="none"/>
      </font>
      <numFmt numFmtId="165" formatCode="0.0"/>
    </odxf>
    <ndxf>
      <font>
        <b val="0"/>
        <sz val="14"/>
        <name val="Times New Roman"/>
        <scheme val="none"/>
      </font>
      <numFmt numFmtId="168" formatCode="#,##0.0"/>
    </ndxf>
  </rcc>
  <rcc rId="5937" sId="1">
    <oc r="I116">
      <f>SUM(H116-G116)</f>
    </oc>
    <nc r="I116">
      <f>SUM(H116-G116)</f>
    </nc>
  </rcc>
  <rcc rId="5938" sId="1" odxf="1" dxf="1">
    <oc r="J116" t="inlineStr">
      <is>
        <t>в 2,2 р.б.</t>
      </is>
    </oc>
    <nc r="J116">
      <f>SUM(H116/G116*100)</f>
    </nc>
    <odxf>
      <numFmt numFmtId="165" formatCode="0.0"/>
    </odxf>
    <ndxf>
      <numFmt numFmtId="168" formatCode="#,##0.0"/>
    </ndxf>
  </rcc>
  <rcc rId="5939" sId="1">
    <oc r="I117">
      <f>SUM(H117-G117)</f>
    </oc>
    <nc r="I117">
      <f>SUM(H117-G117)</f>
    </nc>
  </rcc>
  <rfmt sheetId="1" sqref="J117" start="0" length="0">
    <dxf>
      <numFmt numFmtId="168" formatCode="#,##0.0"/>
    </dxf>
  </rfmt>
  <rfmt sheetId="1" sqref="J118" start="0" length="0">
    <dxf>
      <numFmt numFmtId="168" formatCode="#,##0.0"/>
    </dxf>
  </rfmt>
  <rcc rId="5940" sId="1">
    <oc r="I118">
      <f>SUM(H118-G118)</f>
    </oc>
    <nc r="I118"/>
  </rcc>
  <rcc rId="5941" sId="1">
    <oc r="J118">
      <f>H118/G118*100</f>
    </oc>
    <nc r="J118"/>
  </rcc>
  <rfmt sheetId="1" sqref="I115:J115" start="0" length="2147483647">
    <dxf>
      <font>
        <b/>
      </font>
    </dxf>
  </rfmt>
  <rcc rId="5942" sId="1">
    <oc r="J117" t="inlineStr">
      <is>
        <t>в 2,9 р.б.</t>
      </is>
    </oc>
    <nc r="J117"/>
  </rcc>
  <rfmt sheetId="1" sqref="D231">
    <dxf>
      <fill>
        <patternFill patternType="none">
          <bgColor auto="1"/>
        </patternFill>
      </fill>
    </dxf>
  </rfmt>
  <rfmt sheetId="1" sqref="H231">
    <dxf>
      <fill>
        <patternFill patternType="none">
          <bgColor auto="1"/>
        </patternFill>
      </fill>
    </dxf>
  </rfmt>
  <rcc rId="5943" sId="1" odxf="1" dxf="1">
    <oc r="E231">
      <f>SUM(D231-C231)</f>
    </oc>
    <nc r="E231">
      <f>SUM(D231-C231)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5944" sId="1" odxf="1" dxf="1">
    <oc r="F231">
      <f>SUM(D231/C231*100)</f>
    </oc>
    <nc r="F231">
      <f>SUM(D231/C231*100)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5945" sId="1" odxf="1" dxf="1">
    <oc r="E232">
      <f>SUM(D232-C232)</f>
    </oc>
    <nc r="E232">
      <f>SUM(D232-C232)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5946" sId="1" odxf="1" dxf="1">
    <oc r="F232" t="inlineStr">
      <is>
        <t>в 3,8 р.б.</t>
      </is>
    </oc>
    <nc r="F232">
      <f>SUM(D232/C232*100)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5947" sId="1">
    <oc r="I230">
      <f>SUM(H230-G230)</f>
    </oc>
    <nc r="I230">
      <f>SUM(H230-G230)</f>
    </nc>
  </rcc>
  <rcc rId="5948" sId="1">
    <oc r="J230">
      <f>SUM(H230/G230*100)</f>
    </oc>
    <nc r="J230">
      <f>SUM(H230/G230*100)</f>
    </nc>
  </rcc>
  <rcc rId="5949" sId="1" odxf="1" dxf="1">
    <oc r="I231">
      <f>SUM(H231-G231)</f>
    </oc>
    <nc r="I231">
      <f>SUM(H231-G231)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5950" sId="1" odxf="1" dxf="1">
    <oc r="J231" t="inlineStr">
      <is>
        <t>в 2,8 р.б.</t>
      </is>
    </oc>
    <nc r="J231">
      <f>SUM(H231/G231*100)</f>
    </nc>
    <o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numFmt numFmtId="168" formatCode="#,##0.0"/>
      <fill>
        <patternFill patternType="none">
          <bgColor indexed="65"/>
        </patternFill>
      </fill>
    </ndxf>
  </rcc>
  <rfmt sheetId="1" sqref="E231:F231" start="0" length="2147483647">
    <dxf>
      <font>
        <b/>
      </font>
    </dxf>
  </rfmt>
  <rfmt sheetId="1" sqref="I231:J231" start="0" length="2147483647">
    <dxf>
      <font>
        <b/>
      </font>
    </dxf>
  </rfmt>
  <rcc rId="5951" sId="1" numFmtId="4">
    <oc r="D234">
      <v>65094.281999999999</v>
    </oc>
    <nc r="D234">
      <v>10000</v>
    </nc>
  </rcc>
  <rfmt sheetId="1" sqref="D234">
    <dxf>
      <fill>
        <patternFill patternType="none">
          <bgColor auto="1"/>
        </patternFill>
      </fill>
    </dxf>
  </rfmt>
  <rcc rId="5952" sId="1" numFmtId="4">
    <oc r="D235">
      <v>211770.92800000001</v>
    </oc>
    <nc r="D235"/>
  </rcc>
  <rfmt sheetId="1" sqref="H232:H236">
    <dxf>
      <fill>
        <patternFill patternType="none">
          <bgColor auto="1"/>
        </patternFill>
      </fill>
    </dxf>
  </rfmt>
  <rfmt sheetId="1" sqref="D232:D236">
    <dxf>
      <fill>
        <patternFill patternType="none">
          <bgColor auto="1"/>
        </patternFill>
      </fill>
    </dxf>
  </rfmt>
  <rfmt sheetId="1" sqref="G231:G235">
    <dxf>
      <fill>
        <patternFill patternType="none">
          <bgColor auto="1"/>
        </patternFill>
      </fill>
    </dxf>
  </rfmt>
  <rfmt sheetId="1" sqref="I231:J235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общее!$A$1:$J$258</formula>
    <oldFormula>общее!$A$1:$J$258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общее!$198:$201</formula>
    <oldFormula>общее!$198:$201</oldFormula>
  </rdn>
  <rdn rId="0" localSheetId="1" customView="1" name="Z_CFD58EC5_F475_4F0C_8822_861C497EA100_.wvu.FilterData" hidden="1" oldHidden="1">
    <formula>общее!$A$6:$J$258</formula>
    <oldFormula>общее!$A$6:$J$258</oldFormula>
  </rdn>
  <rcv guid="{CFD58EC5-F475-4F0C-8822-861C497EA100}" action="add"/>
</revisions>
</file>

<file path=xl/revisions/revisionLog17911.xml><?xml version="1.0" encoding="utf-8"?>
<revisions xmlns="http://schemas.openxmlformats.org/spreadsheetml/2006/main" xmlns:r="http://schemas.openxmlformats.org/officeDocument/2006/relationships">
  <rrc rId="5623" sId="1" ref="A221:XFD221" action="deleteRow">
    <undo index="3" exp="ref" v="1" dr="H221" r="H211" sId="1"/>
    <undo index="3" exp="ref" v="1" dr="G221" r="G211" sId="1"/>
    <rfmt sheetId="1" xfDxf="1" sqref="A221:XFD221" start="0" length="0">
      <dxf>
        <font>
          <sz val="11"/>
        </font>
        <fill>
          <patternFill patternType="solid">
            <bgColor rgb="FFFFFF00"/>
          </patternFill>
        </fill>
      </dxf>
    </rfmt>
    <rfmt sheetId="1" sqref="A221" start="0" length="0">
      <dxf>
        <font>
          <sz val="14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221" start="0" length="0">
      <dxf>
        <font>
          <sz val="14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1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1" start="0" length="0">
      <dxf>
        <font>
          <sz val="14"/>
          <name val="Times New Roman"/>
          <scheme val="none"/>
        </font>
        <numFmt numFmtId="164" formatCode="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21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1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1" start="0" length="0">
      <dxf>
        <fill>
          <patternFill patternType="none">
            <bgColor indexed="65"/>
          </patternFill>
        </fill>
      </dxf>
    </rfmt>
    <rfmt sheetId="1" sqref="L221" start="0" length="0">
      <dxf>
        <fill>
          <patternFill patternType="none">
            <bgColor indexed="65"/>
          </patternFill>
        </fill>
      </dxf>
    </rfmt>
    <rfmt sheetId="1" sqref="M221" start="0" length="0">
      <dxf>
        <fill>
          <patternFill patternType="none">
            <bgColor indexed="65"/>
          </patternFill>
        </fill>
      </dxf>
    </rfmt>
    <rfmt sheetId="1" sqref="N221" start="0" length="0">
      <dxf>
        <fill>
          <patternFill patternType="none">
            <bgColor indexed="65"/>
          </patternFill>
        </fill>
      </dxf>
    </rfmt>
    <rfmt sheetId="1" sqref="O221" start="0" length="0">
      <dxf>
        <fill>
          <patternFill patternType="none">
            <bgColor indexed="65"/>
          </patternFill>
        </fill>
      </dxf>
    </rfmt>
    <rfmt sheetId="1" sqref="P221" start="0" length="0">
      <dxf>
        <fill>
          <patternFill patternType="none">
            <bgColor indexed="65"/>
          </patternFill>
        </fill>
      </dxf>
    </rfmt>
    <rfmt sheetId="1" sqref="Q221" start="0" length="0">
      <dxf>
        <fill>
          <patternFill patternType="none">
            <bgColor indexed="65"/>
          </patternFill>
        </fill>
      </dxf>
    </rfmt>
    <rfmt sheetId="1" sqref="R221" start="0" length="0">
      <dxf>
        <fill>
          <patternFill patternType="none">
            <bgColor indexed="65"/>
          </patternFill>
        </fill>
      </dxf>
    </rfmt>
    <rfmt sheetId="1" sqref="S221" start="0" length="0">
      <dxf>
        <fill>
          <patternFill patternType="none">
            <bgColor indexed="65"/>
          </patternFill>
        </fill>
      </dxf>
    </rfmt>
    <rfmt sheetId="1" sqref="T221" start="0" length="0">
      <dxf>
        <fill>
          <patternFill patternType="none">
            <bgColor indexed="65"/>
          </patternFill>
        </fill>
      </dxf>
    </rfmt>
    <rfmt sheetId="1" sqref="U221" start="0" length="0">
      <dxf>
        <fill>
          <patternFill patternType="none">
            <bgColor indexed="65"/>
          </patternFill>
        </fill>
      </dxf>
    </rfmt>
    <rfmt sheetId="1" sqref="V221" start="0" length="0">
      <dxf>
        <fill>
          <patternFill patternType="none">
            <bgColor indexed="65"/>
          </patternFill>
        </fill>
      </dxf>
    </rfmt>
    <rfmt sheetId="1" sqref="W221" start="0" length="0">
      <dxf>
        <fill>
          <patternFill patternType="none">
            <bgColor indexed="65"/>
          </patternFill>
        </fill>
      </dxf>
    </rfmt>
    <rfmt sheetId="1" sqref="X221" start="0" length="0">
      <dxf>
        <fill>
          <patternFill patternType="none">
            <bgColor indexed="65"/>
          </patternFill>
        </fill>
      </dxf>
    </rfmt>
    <rfmt sheetId="1" sqref="Y221" start="0" length="0">
      <dxf>
        <fill>
          <patternFill patternType="none">
            <bgColor indexed="65"/>
          </patternFill>
        </fill>
      </dxf>
    </rfmt>
    <rfmt sheetId="1" sqref="Z221" start="0" length="0">
      <dxf>
        <fill>
          <patternFill patternType="none">
            <bgColor indexed="65"/>
          </patternFill>
        </fill>
      </dxf>
    </rfmt>
    <rfmt sheetId="1" sqref="AA221" start="0" length="0">
      <dxf>
        <fill>
          <patternFill patternType="none">
            <bgColor indexed="65"/>
          </patternFill>
        </fill>
      </dxf>
    </rfmt>
    <rfmt sheetId="1" sqref="AB221" start="0" length="0">
      <dxf>
        <fill>
          <patternFill patternType="none">
            <bgColor indexed="65"/>
          </patternFill>
        </fill>
      </dxf>
    </rfmt>
    <rfmt sheetId="1" sqref="AC221" start="0" length="0">
      <dxf>
        <fill>
          <patternFill patternType="none">
            <bgColor indexed="65"/>
          </patternFill>
        </fill>
      </dxf>
    </rfmt>
    <rfmt sheetId="1" sqref="AD221" start="0" length="0">
      <dxf>
        <fill>
          <patternFill patternType="none">
            <bgColor indexed="65"/>
          </patternFill>
        </fill>
      </dxf>
    </rfmt>
    <rfmt sheetId="1" sqref="AE221" start="0" length="0">
      <dxf>
        <fill>
          <patternFill patternType="none">
            <bgColor indexed="65"/>
          </patternFill>
        </fill>
      </dxf>
    </rfmt>
    <rfmt sheetId="1" sqref="AF221" start="0" length="0">
      <dxf>
        <fill>
          <patternFill patternType="none">
            <bgColor indexed="65"/>
          </patternFill>
        </fill>
      </dxf>
    </rfmt>
    <rfmt sheetId="1" sqref="AG221" start="0" length="0">
      <dxf>
        <fill>
          <patternFill patternType="none">
            <bgColor indexed="65"/>
          </patternFill>
        </fill>
      </dxf>
    </rfmt>
    <rfmt sheetId="1" sqref="AH221" start="0" length="0">
      <dxf>
        <fill>
          <patternFill patternType="none">
            <bgColor indexed="65"/>
          </patternFill>
        </fill>
      </dxf>
    </rfmt>
    <rfmt sheetId="1" sqref="AI221" start="0" length="0">
      <dxf>
        <fill>
          <patternFill patternType="none">
            <bgColor indexed="65"/>
          </patternFill>
        </fill>
      </dxf>
    </rfmt>
    <rfmt sheetId="1" sqref="AJ221" start="0" length="0">
      <dxf>
        <fill>
          <patternFill patternType="none">
            <bgColor indexed="65"/>
          </patternFill>
        </fill>
      </dxf>
    </rfmt>
    <rfmt sheetId="1" sqref="AK221" start="0" length="0">
      <dxf>
        <fill>
          <patternFill patternType="none">
            <bgColor indexed="65"/>
          </patternFill>
        </fill>
      </dxf>
    </rfmt>
    <rfmt sheetId="1" sqref="AL221" start="0" length="0">
      <dxf>
        <fill>
          <patternFill patternType="none">
            <bgColor indexed="65"/>
          </patternFill>
        </fill>
      </dxf>
    </rfmt>
    <rfmt sheetId="1" sqref="AM221" start="0" length="0">
      <dxf>
        <fill>
          <patternFill patternType="none">
            <bgColor indexed="65"/>
          </patternFill>
        </fill>
      </dxf>
    </rfmt>
    <rfmt sheetId="1" sqref="AN221" start="0" length="0">
      <dxf>
        <fill>
          <patternFill patternType="none">
            <bgColor indexed="65"/>
          </patternFill>
        </fill>
      </dxf>
    </rfmt>
    <rfmt sheetId="1" sqref="AO221" start="0" length="0">
      <dxf>
        <fill>
          <patternFill patternType="none">
            <bgColor indexed="65"/>
          </patternFill>
        </fill>
      </dxf>
    </rfmt>
    <rfmt sheetId="1" sqref="AP221" start="0" length="0">
      <dxf>
        <fill>
          <patternFill patternType="none">
            <bgColor indexed="65"/>
          </patternFill>
        </fill>
      </dxf>
    </rfmt>
    <rfmt sheetId="1" sqref="AQ221" start="0" length="0">
      <dxf>
        <fill>
          <patternFill patternType="none">
            <bgColor indexed="65"/>
          </patternFill>
        </fill>
      </dxf>
    </rfmt>
    <rfmt sheetId="1" sqref="AR221" start="0" length="0">
      <dxf>
        <fill>
          <patternFill patternType="none">
            <bgColor indexed="65"/>
          </patternFill>
        </fill>
      </dxf>
    </rfmt>
    <rfmt sheetId="1" sqref="AS221" start="0" length="0">
      <dxf>
        <fill>
          <patternFill patternType="none">
            <bgColor indexed="65"/>
          </patternFill>
        </fill>
      </dxf>
    </rfmt>
    <rfmt sheetId="1" sqref="AT221" start="0" length="0">
      <dxf>
        <fill>
          <patternFill patternType="none">
            <bgColor indexed="65"/>
          </patternFill>
        </fill>
      </dxf>
    </rfmt>
    <rfmt sheetId="1" sqref="AU221" start="0" length="0">
      <dxf>
        <fill>
          <patternFill patternType="none">
            <bgColor indexed="65"/>
          </patternFill>
        </fill>
      </dxf>
    </rfmt>
    <rfmt sheetId="1" sqref="AV221" start="0" length="0">
      <dxf>
        <fill>
          <patternFill patternType="none">
            <bgColor indexed="65"/>
          </patternFill>
        </fill>
      </dxf>
    </rfmt>
    <rfmt sheetId="1" sqref="AW221" start="0" length="0">
      <dxf>
        <fill>
          <patternFill patternType="none">
            <bgColor indexed="65"/>
          </patternFill>
        </fill>
      </dxf>
    </rfmt>
    <rfmt sheetId="1" sqref="AX221" start="0" length="0">
      <dxf>
        <fill>
          <patternFill patternType="none">
            <bgColor indexed="65"/>
          </patternFill>
        </fill>
      </dxf>
    </rfmt>
    <rfmt sheetId="1" sqref="AY221" start="0" length="0">
      <dxf>
        <fill>
          <patternFill patternType="none">
            <bgColor indexed="65"/>
          </patternFill>
        </fill>
      </dxf>
    </rfmt>
    <rfmt sheetId="1" sqref="AZ221" start="0" length="0">
      <dxf>
        <fill>
          <patternFill patternType="none">
            <bgColor indexed="65"/>
          </patternFill>
        </fill>
      </dxf>
    </rfmt>
    <rfmt sheetId="1" sqref="BA221" start="0" length="0">
      <dxf>
        <fill>
          <patternFill patternType="none">
            <bgColor indexed="65"/>
          </patternFill>
        </fill>
      </dxf>
    </rfmt>
    <rfmt sheetId="1" sqref="BB221" start="0" length="0">
      <dxf>
        <fill>
          <patternFill patternType="none">
            <bgColor indexed="65"/>
          </patternFill>
        </fill>
      </dxf>
    </rfmt>
    <rfmt sheetId="1" sqref="BC221" start="0" length="0">
      <dxf>
        <fill>
          <patternFill patternType="none">
            <bgColor indexed="65"/>
          </patternFill>
        </fill>
      </dxf>
    </rfmt>
    <rfmt sheetId="1" sqref="BD221" start="0" length="0">
      <dxf>
        <fill>
          <patternFill patternType="none">
            <bgColor indexed="65"/>
          </patternFill>
        </fill>
      </dxf>
    </rfmt>
    <rfmt sheetId="1" sqref="BE221" start="0" length="0">
      <dxf>
        <fill>
          <patternFill patternType="none">
            <bgColor indexed="65"/>
          </patternFill>
        </fill>
      </dxf>
    </rfmt>
    <rfmt sheetId="1" sqref="BF221" start="0" length="0">
      <dxf>
        <fill>
          <patternFill patternType="none">
            <bgColor indexed="65"/>
          </patternFill>
        </fill>
      </dxf>
    </rfmt>
    <rfmt sheetId="1" sqref="BG221" start="0" length="0">
      <dxf>
        <fill>
          <patternFill patternType="none">
            <bgColor indexed="65"/>
          </patternFill>
        </fill>
      </dxf>
    </rfmt>
    <rfmt sheetId="1" sqref="BH221" start="0" length="0">
      <dxf>
        <fill>
          <patternFill patternType="none">
            <bgColor indexed="65"/>
          </patternFill>
        </fill>
      </dxf>
    </rfmt>
    <rfmt sheetId="1" sqref="BI221" start="0" length="0">
      <dxf>
        <fill>
          <patternFill patternType="none">
            <bgColor indexed="65"/>
          </patternFill>
        </fill>
      </dxf>
    </rfmt>
    <rfmt sheetId="1" sqref="BJ221" start="0" length="0">
      <dxf>
        <fill>
          <patternFill patternType="none">
            <bgColor indexed="65"/>
          </patternFill>
        </fill>
      </dxf>
    </rfmt>
    <rfmt sheetId="1" sqref="BK221" start="0" length="0">
      <dxf>
        <fill>
          <patternFill patternType="none">
            <bgColor indexed="65"/>
          </patternFill>
        </fill>
      </dxf>
    </rfmt>
    <rfmt sheetId="1" sqref="BL221" start="0" length="0">
      <dxf>
        <fill>
          <patternFill patternType="none">
            <bgColor indexed="65"/>
          </patternFill>
        </fill>
      </dxf>
    </rfmt>
    <rfmt sheetId="1" sqref="BM221" start="0" length="0">
      <dxf>
        <fill>
          <patternFill patternType="none">
            <bgColor indexed="65"/>
          </patternFill>
        </fill>
      </dxf>
    </rfmt>
    <rfmt sheetId="1" sqref="BN221" start="0" length="0">
      <dxf>
        <fill>
          <patternFill patternType="none">
            <bgColor indexed="65"/>
          </patternFill>
        </fill>
      </dxf>
    </rfmt>
    <rfmt sheetId="1" sqref="BO221" start="0" length="0">
      <dxf>
        <fill>
          <patternFill patternType="none">
            <bgColor indexed="65"/>
          </patternFill>
        </fill>
      </dxf>
    </rfmt>
    <rfmt sheetId="1" sqref="BP221" start="0" length="0">
      <dxf>
        <fill>
          <patternFill patternType="none">
            <bgColor indexed="65"/>
          </patternFill>
        </fill>
      </dxf>
    </rfmt>
    <rfmt sheetId="1" sqref="BQ221" start="0" length="0">
      <dxf>
        <fill>
          <patternFill patternType="none">
            <bgColor indexed="65"/>
          </patternFill>
        </fill>
      </dxf>
    </rfmt>
    <rfmt sheetId="1" sqref="BR221" start="0" length="0">
      <dxf>
        <fill>
          <patternFill patternType="none">
            <bgColor indexed="65"/>
          </patternFill>
        </fill>
      </dxf>
    </rfmt>
    <rfmt sheetId="1" sqref="BS221" start="0" length="0">
      <dxf>
        <fill>
          <patternFill patternType="none">
            <bgColor indexed="65"/>
          </patternFill>
        </fill>
      </dxf>
    </rfmt>
    <rfmt sheetId="1" sqref="BT221" start="0" length="0">
      <dxf>
        <fill>
          <patternFill patternType="none">
            <bgColor indexed="65"/>
          </patternFill>
        </fill>
      </dxf>
    </rfmt>
    <rfmt sheetId="1" sqref="BU221" start="0" length="0">
      <dxf>
        <fill>
          <patternFill patternType="none">
            <bgColor indexed="65"/>
          </patternFill>
        </fill>
      </dxf>
    </rfmt>
    <rfmt sheetId="1" sqref="BV221" start="0" length="0">
      <dxf>
        <fill>
          <patternFill patternType="none">
            <bgColor indexed="65"/>
          </patternFill>
        </fill>
      </dxf>
    </rfmt>
    <rfmt sheetId="1" sqref="BW221" start="0" length="0">
      <dxf>
        <fill>
          <patternFill patternType="none">
            <bgColor indexed="65"/>
          </patternFill>
        </fill>
      </dxf>
    </rfmt>
    <rfmt sheetId="1" sqref="BX221" start="0" length="0">
      <dxf>
        <fill>
          <patternFill patternType="none">
            <bgColor indexed="65"/>
          </patternFill>
        </fill>
      </dxf>
    </rfmt>
    <rfmt sheetId="1" sqref="BY221" start="0" length="0">
      <dxf>
        <fill>
          <patternFill patternType="none">
            <bgColor indexed="65"/>
          </patternFill>
        </fill>
      </dxf>
    </rfmt>
    <rfmt sheetId="1" sqref="BZ221" start="0" length="0">
      <dxf>
        <fill>
          <patternFill patternType="none">
            <bgColor indexed="65"/>
          </patternFill>
        </fill>
      </dxf>
    </rfmt>
    <rfmt sheetId="1" sqref="CA221" start="0" length="0">
      <dxf>
        <fill>
          <patternFill patternType="none">
            <bgColor indexed="65"/>
          </patternFill>
        </fill>
      </dxf>
    </rfmt>
    <rfmt sheetId="1" sqref="CB221" start="0" length="0">
      <dxf>
        <fill>
          <patternFill patternType="none">
            <bgColor indexed="65"/>
          </patternFill>
        </fill>
      </dxf>
    </rfmt>
    <rfmt sheetId="1" sqref="CC221" start="0" length="0">
      <dxf>
        <fill>
          <patternFill patternType="none">
            <bgColor indexed="65"/>
          </patternFill>
        </fill>
      </dxf>
    </rfmt>
    <rfmt sheetId="1" sqref="CD221" start="0" length="0">
      <dxf>
        <fill>
          <patternFill patternType="none">
            <bgColor indexed="65"/>
          </patternFill>
        </fill>
      </dxf>
    </rfmt>
    <rfmt sheetId="1" sqref="CE221" start="0" length="0">
      <dxf>
        <fill>
          <patternFill patternType="none">
            <bgColor indexed="65"/>
          </patternFill>
        </fill>
      </dxf>
    </rfmt>
    <rfmt sheetId="1" sqref="CF221" start="0" length="0">
      <dxf>
        <fill>
          <patternFill patternType="none">
            <bgColor indexed="65"/>
          </patternFill>
        </fill>
      </dxf>
    </rfmt>
    <rfmt sheetId="1" sqref="CG221" start="0" length="0">
      <dxf>
        <fill>
          <patternFill patternType="none">
            <bgColor indexed="65"/>
          </patternFill>
        </fill>
      </dxf>
    </rfmt>
    <rfmt sheetId="1" sqref="CH221" start="0" length="0">
      <dxf>
        <fill>
          <patternFill patternType="none">
            <bgColor indexed="65"/>
          </patternFill>
        </fill>
      </dxf>
    </rfmt>
    <rfmt sheetId="1" sqref="CI221" start="0" length="0">
      <dxf>
        <fill>
          <patternFill patternType="none">
            <bgColor indexed="65"/>
          </patternFill>
        </fill>
      </dxf>
    </rfmt>
    <rfmt sheetId="1" sqref="CJ221" start="0" length="0">
      <dxf>
        <fill>
          <patternFill patternType="none">
            <bgColor indexed="65"/>
          </patternFill>
        </fill>
      </dxf>
    </rfmt>
    <rfmt sheetId="1" sqref="CK221" start="0" length="0">
      <dxf>
        <fill>
          <patternFill patternType="none">
            <bgColor indexed="65"/>
          </patternFill>
        </fill>
      </dxf>
    </rfmt>
    <rfmt sheetId="1" sqref="CL221" start="0" length="0">
      <dxf>
        <fill>
          <patternFill patternType="none">
            <bgColor indexed="65"/>
          </patternFill>
        </fill>
      </dxf>
    </rfmt>
    <rfmt sheetId="1" sqref="CM221" start="0" length="0">
      <dxf>
        <fill>
          <patternFill patternType="none">
            <bgColor indexed="65"/>
          </patternFill>
        </fill>
      </dxf>
    </rfmt>
    <rfmt sheetId="1" sqref="CN221" start="0" length="0">
      <dxf>
        <fill>
          <patternFill patternType="none">
            <bgColor indexed="65"/>
          </patternFill>
        </fill>
      </dxf>
    </rfmt>
    <rfmt sheetId="1" sqref="CO221" start="0" length="0">
      <dxf>
        <fill>
          <patternFill patternType="none">
            <bgColor indexed="65"/>
          </patternFill>
        </fill>
      </dxf>
    </rfmt>
    <rfmt sheetId="1" sqref="CP221" start="0" length="0">
      <dxf>
        <fill>
          <patternFill patternType="none">
            <bgColor indexed="65"/>
          </patternFill>
        </fill>
      </dxf>
    </rfmt>
    <rfmt sheetId="1" sqref="CQ221" start="0" length="0">
      <dxf>
        <fill>
          <patternFill patternType="none">
            <bgColor indexed="65"/>
          </patternFill>
        </fill>
      </dxf>
    </rfmt>
  </rrc>
  <rrc rId="5624" sId="1" ref="A221:XFD221" action="deleteRow">
    <undo index="5" exp="ref" v="1" dr="G221" r="G211" sId="1"/>
    <rfmt sheetId="1" xfDxf="1" sqref="A221:XFD221" start="0" length="0">
      <dxf>
        <font>
          <sz val="11"/>
        </font>
        <fill>
          <patternFill patternType="solid">
            <bgColor rgb="FFFFFF00"/>
          </patternFill>
        </fill>
      </dxf>
    </rfmt>
    <rfmt sheetId="1" sqref="A221" start="0" length="0">
      <dxf>
        <font>
          <sz val="14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221" start="0" length="0">
      <dxf>
        <font>
          <sz val="14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1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1" start="0" length="0">
      <dxf>
        <font>
          <sz val="14"/>
          <name val="Times New Roman"/>
          <scheme val="none"/>
        </font>
        <numFmt numFmtId="164" formatCode="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21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1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1" start="0" length="0">
      <dxf>
        <fill>
          <patternFill patternType="none">
            <bgColor indexed="65"/>
          </patternFill>
        </fill>
      </dxf>
    </rfmt>
    <rfmt sheetId="1" sqref="L221" start="0" length="0">
      <dxf>
        <fill>
          <patternFill patternType="none">
            <bgColor indexed="65"/>
          </patternFill>
        </fill>
      </dxf>
    </rfmt>
    <rfmt sheetId="1" sqref="M221" start="0" length="0">
      <dxf>
        <fill>
          <patternFill patternType="none">
            <bgColor indexed="65"/>
          </patternFill>
        </fill>
      </dxf>
    </rfmt>
    <rfmt sheetId="1" sqref="N221" start="0" length="0">
      <dxf>
        <fill>
          <patternFill patternType="none">
            <bgColor indexed="65"/>
          </patternFill>
        </fill>
      </dxf>
    </rfmt>
    <rfmt sheetId="1" sqref="O221" start="0" length="0">
      <dxf>
        <fill>
          <patternFill patternType="none">
            <bgColor indexed="65"/>
          </patternFill>
        </fill>
      </dxf>
    </rfmt>
    <rfmt sheetId="1" sqref="P221" start="0" length="0">
      <dxf>
        <fill>
          <patternFill patternType="none">
            <bgColor indexed="65"/>
          </patternFill>
        </fill>
      </dxf>
    </rfmt>
    <rfmt sheetId="1" sqref="Q221" start="0" length="0">
      <dxf>
        <fill>
          <patternFill patternType="none">
            <bgColor indexed="65"/>
          </patternFill>
        </fill>
      </dxf>
    </rfmt>
    <rfmt sheetId="1" sqref="R221" start="0" length="0">
      <dxf>
        <fill>
          <patternFill patternType="none">
            <bgColor indexed="65"/>
          </patternFill>
        </fill>
      </dxf>
    </rfmt>
    <rfmt sheetId="1" sqref="S221" start="0" length="0">
      <dxf>
        <fill>
          <patternFill patternType="none">
            <bgColor indexed="65"/>
          </patternFill>
        </fill>
      </dxf>
    </rfmt>
    <rfmt sheetId="1" sqref="T221" start="0" length="0">
      <dxf>
        <fill>
          <patternFill patternType="none">
            <bgColor indexed="65"/>
          </patternFill>
        </fill>
      </dxf>
    </rfmt>
    <rfmt sheetId="1" sqref="U221" start="0" length="0">
      <dxf>
        <fill>
          <patternFill patternType="none">
            <bgColor indexed="65"/>
          </patternFill>
        </fill>
      </dxf>
    </rfmt>
    <rfmt sheetId="1" sqref="V221" start="0" length="0">
      <dxf>
        <fill>
          <patternFill patternType="none">
            <bgColor indexed="65"/>
          </patternFill>
        </fill>
      </dxf>
    </rfmt>
    <rfmt sheetId="1" sqref="W221" start="0" length="0">
      <dxf>
        <fill>
          <patternFill patternType="none">
            <bgColor indexed="65"/>
          </patternFill>
        </fill>
      </dxf>
    </rfmt>
    <rfmt sheetId="1" sqref="X221" start="0" length="0">
      <dxf>
        <fill>
          <patternFill patternType="none">
            <bgColor indexed="65"/>
          </patternFill>
        </fill>
      </dxf>
    </rfmt>
    <rfmt sheetId="1" sqref="Y221" start="0" length="0">
      <dxf>
        <fill>
          <patternFill patternType="none">
            <bgColor indexed="65"/>
          </patternFill>
        </fill>
      </dxf>
    </rfmt>
    <rfmt sheetId="1" sqref="Z221" start="0" length="0">
      <dxf>
        <fill>
          <patternFill patternType="none">
            <bgColor indexed="65"/>
          </patternFill>
        </fill>
      </dxf>
    </rfmt>
    <rfmt sheetId="1" sqref="AA221" start="0" length="0">
      <dxf>
        <fill>
          <patternFill patternType="none">
            <bgColor indexed="65"/>
          </patternFill>
        </fill>
      </dxf>
    </rfmt>
    <rfmt sheetId="1" sqref="AB221" start="0" length="0">
      <dxf>
        <fill>
          <patternFill patternType="none">
            <bgColor indexed="65"/>
          </patternFill>
        </fill>
      </dxf>
    </rfmt>
    <rfmt sheetId="1" sqref="AC221" start="0" length="0">
      <dxf>
        <fill>
          <patternFill patternType="none">
            <bgColor indexed="65"/>
          </patternFill>
        </fill>
      </dxf>
    </rfmt>
    <rfmt sheetId="1" sqref="AD221" start="0" length="0">
      <dxf>
        <fill>
          <patternFill patternType="none">
            <bgColor indexed="65"/>
          </patternFill>
        </fill>
      </dxf>
    </rfmt>
    <rfmt sheetId="1" sqref="AE221" start="0" length="0">
      <dxf>
        <fill>
          <patternFill patternType="none">
            <bgColor indexed="65"/>
          </patternFill>
        </fill>
      </dxf>
    </rfmt>
    <rfmt sheetId="1" sqref="AF221" start="0" length="0">
      <dxf>
        <fill>
          <patternFill patternType="none">
            <bgColor indexed="65"/>
          </patternFill>
        </fill>
      </dxf>
    </rfmt>
    <rfmt sheetId="1" sqref="AG221" start="0" length="0">
      <dxf>
        <fill>
          <patternFill patternType="none">
            <bgColor indexed="65"/>
          </patternFill>
        </fill>
      </dxf>
    </rfmt>
    <rfmt sheetId="1" sqref="AH221" start="0" length="0">
      <dxf>
        <fill>
          <patternFill patternType="none">
            <bgColor indexed="65"/>
          </patternFill>
        </fill>
      </dxf>
    </rfmt>
    <rfmt sheetId="1" sqref="AI221" start="0" length="0">
      <dxf>
        <fill>
          <patternFill patternType="none">
            <bgColor indexed="65"/>
          </patternFill>
        </fill>
      </dxf>
    </rfmt>
    <rfmt sheetId="1" sqref="AJ221" start="0" length="0">
      <dxf>
        <fill>
          <patternFill patternType="none">
            <bgColor indexed="65"/>
          </patternFill>
        </fill>
      </dxf>
    </rfmt>
    <rfmt sheetId="1" sqref="AK221" start="0" length="0">
      <dxf>
        <fill>
          <patternFill patternType="none">
            <bgColor indexed="65"/>
          </patternFill>
        </fill>
      </dxf>
    </rfmt>
    <rfmt sheetId="1" sqref="AL221" start="0" length="0">
      <dxf>
        <fill>
          <patternFill patternType="none">
            <bgColor indexed="65"/>
          </patternFill>
        </fill>
      </dxf>
    </rfmt>
    <rfmt sheetId="1" sqref="AM221" start="0" length="0">
      <dxf>
        <fill>
          <patternFill patternType="none">
            <bgColor indexed="65"/>
          </patternFill>
        </fill>
      </dxf>
    </rfmt>
    <rfmt sheetId="1" sqref="AN221" start="0" length="0">
      <dxf>
        <fill>
          <patternFill patternType="none">
            <bgColor indexed="65"/>
          </patternFill>
        </fill>
      </dxf>
    </rfmt>
    <rfmt sheetId="1" sqref="AO221" start="0" length="0">
      <dxf>
        <fill>
          <patternFill patternType="none">
            <bgColor indexed="65"/>
          </patternFill>
        </fill>
      </dxf>
    </rfmt>
    <rfmt sheetId="1" sqref="AP221" start="0" length="0">
      <dxf>
        <fill>
          <patternFill patternType="none">
            <bgColor indexed="65"/>
          </patternFill>
        </fill>
      </dxf>
    </rfmt>
    <rfmt sheetId="1" sqref="AQ221" start="0" length="0">
      <dxf>
        <fill>
          <patternFill patternType="none">
            <bgColor indexed="65"/>
          </patternFill>
        </fill>
      </dxf>
    </rfmt>
    <rfmt sheetId="1" sqref="AR221" start="0" length="0">
      <dxf>
        <fill>
          <patternFill patternType="none">
            <bgColor indexed="65"/>
          </patternFill>
        </fill>
      </dxf>
    </rfmt>
    <rfmt sheetId="1" sqref="AS221" start="0" length="0">
      <dxf>
        <fill>
          <patternFill patternType="none">
            <bgColor indexed="65"/>
          </patternFill>
        </fill>
      </dxf>
    </rfmt>
    <rfmt sheetId="1" sqref="AT221" start="0" length="0">
      <dxf>
        <fill>
          <patternFill patternType="none">
            <bgColor indexed="65"/>
          </patternFill>
        </fill>
      </dxf>
    </rfmt>
    <rfmt sheetId="1" sqref="AU221" start="0" length="0">
      <dxf>
        <fill>
          <patternFill patternType="none">
            <bgColor indexed="65"/>
          </patternFill>
        </fill>
      </dxf>
    </rfmt>
    <rfmt sheetId="1" sqref="AV221" start="0" length="0">
      <dxf>
        <fill>
          <patternFill patternType="none">
            <bgColor indexed="65"/>
          </patternFill>
        </fill>
      </dxf>
    </rfmt>
    <rfmt sheetId="1" sqref="AW221" start="0" length="0">
      <dxf>
        <fill>
          <patternFill patternType="none">
            <bgColor indexed="65"/>
          </patternFill>
        </fill>
      </dxf>
    </rfmt>
    <rfmt sheetId="1" sqref="AX221" start="0" length="0">
      <dxf>
        <fill>
          <patternFill patternType="none">
            <bgColor indexed="65"/>
          </patternFill>
        </fill>
      </dxf>
    </rfmt>
    <rfmt sheetId="1" sqref="AY221" start="0" length="0">
      <dxf>
        <fill>
          <patternFill patternType="none">
            <bgColor indexed="65"/>
          </patternFill>
        </fill>
      </dxf>
    </rfmt>
    <rfmt sheetId="1" sqref="AZ221" start="0" length="0">
      <dxf>
        <fill>
          <patternFill patternType="none">
            <bgColor indexed="65"/>
          </patternFill>
        </fill>
      </dxf>
    </rfmt>
    <rfmt sheetId="1" sqref="BA221" start="0" length="0">
      <dxf>
        <fill>
          <patternFill patternType="none">
            <bgColor indexed="65"/>
          </patternFill>
        </fill>
      </dxf>
    </rfmt>
    <rfmt sheetId="1" sqref="BB221" start="0" length="0">
      <dxf>
        <fill>
          <patternFill patternType="none">
            <bgColor indexed="65"/>
          </patternFill>
        </fill>
      </dxf>
    </rfmt>
    <rfmt sheetId="1" sqref="BC221" start="0" length="0">
      <dxf>
        <fill>
          <patternFill patternType="none">
            <bgColor indexed="65"/>
          </patternFill>
        </fill>
      </dxf>
    </rfmt>
    <rfmt sheetId="1" sqref="BD221" start="0" length="0">
      <dxf>
        <fill>
          <patternFill patternType="none">
            <bgColor indexed="65"/>
          </patternFill>
        </fill>
      </dxf>
    </rfmt>
    <rfmt sheetId="1" sqref="BE221" start="0" length="0">
      <dxf>
        <fill>
          <patternFill patternType="none">
            <bgColor indexed="65"/>
          </patternFill>
        </fill>
      </dxf>
    </rfmt>
    <rfmt sheetId="1" sqref="BF221" start="0" length="0">
      <dxf>
        <fill>
          <patternFill patternType="none">
            <bgColor indexed="65"/>
          </patternFill>
        </fill>
      </dxf>
    </rfmt>
    <rfmt sheetId="1" sqref="BG221" start="0" length="0">
      <dxf>
        <fill>
          <patternFill patternType="none">
            <bgColor indexed="65"/>
          </patternFill>
        </fill>
      </dxf>
    </rfmt>
    <rfmt sheetId="1" sqref="BH221" start="0" length="0">
      <dxf>
        <fill>
          <patternFill patternType="none">
            <bgColor indexed="65"/>
          </patternFill>
        </fill>
      </dxf>
    </rfmt>
    <rfmt sheetId="1" sqref="BI221" start="0" length="0">
      <dxf>
        <fill>
          <patternFill patternType="none">
            <bgColor indexed="65"/>
          </patternFill>
        </fill>
      </dxf>
    </rfmt>
    <rfmt sheetId="1" sqref="BJ221" start="0" length="0">
      <dxf>
        <fill>
          <patternFill patternType="none">
            <bgColor indexed="65"/>
          </patternFill>
        </fill>
      </dxf>
    </rfmt>
    <rfmt sheetId="1" sqref="BK221" start="0" length="0">
      <dxf>
        <fill>
          <patternFill patternType="none">
            <bgColor indexed="65"/>
          </patternFill>
        </fill>
      </dxf>
    </rfmt>
    <rfmt sheetId="1" sqref="BL221" start="0" length="0">
      <dxf>
        <fill>
          <patternFill patternType="none">
            <bgColor indexed="65"/>
          </patternFill>
        </fill>
      </dxf>
    </rfmt>
    <rfmt sheetId="1" sqref="BM221" start="0" length="0">
      <dxf>
        <fill>
          <patternFill patternType="none">
            <bgColor indexed="65"/>
          </patternFill>
        </fill>
      </dxf>
    </rfmt>
    <rfmt sheetId="1" sqref="BN221" start="0" length="0">
      <dxf>
        <fill>
          <patternFill patternType="none">
            <bgColor indexed="65"/>
          </patternFill>
        </fill>
      </dxf>
    </rfmt>
    <rfmt sheetId="1" sqref="BO221" start="0" length="0">
      <dxf>
        <fill>
          <patternFill patternType="none">
            <bgColor indexed="65"/>
          </patternFill>
        </fill>
      </dxf>
    </rfmt>
    <rfmt sheetId="1" sqref="BP221" start="0" length="0">
      <dxf>
        <fill>
          <patternFill patternType="none">
            <bgColor indexed="65"/>
          </patternFill>
        </fill>
      </dxf>
    </rfmt>
    <rfmt sheetId="1" sqref="BQ221" start="0" length="0">
      <dxf>
        <fill>
          <patternFill patternType="none">
            <bgColor indexed="65"/>
          </patternFill>
        </fill>
      </dxf>
    </rfmt>
    <rfmt sheetId="1" sqref="BR221" start="0" length="0">
      <dxf>
        <fill>
          <patternFill patternType="none">
            <bgColor indexed="65"/>
          </patternFill>
        </fill>
      </dxf>
    </rfmt>
    <rfmt sheetId="1" sqref="BS221" start="0" length="0">
      <dxf>
        <fill>
          <patternFill patternType="none">
            <bgColor indexed="65"/>
          </patternFill>
        </fill>
      </dxf>
    </rfmt>
    <rfmt sheetId="1" sqref="BT221" start="0" length="0">
      <dxf>
        <fill>
          <patternFill patternType="none">
            <bgColor indexed="65"/>
          </patternFill>
        </fill>
      </dxf>
    </rfmt>
    <rfmt sheetId="1" sqref="BU221" start="0" length="0">
      <dxf>
        <fill>
          <patternFill patternType="none">
            <bgColor indexed="65"/>
          </patternFill>
        </fill>
      </dxf>
    </rfmt>
    <rfmt sheetId="1" sqref="BV221" start="0" length="0">
      <dxf>
        <fill>
          <patternFill patternType="none">
            <bgColor indexed="65"/>
          </patternFill>
        </fill>
      </dxf>
    </rfmt>
    <rfmt sheetId="1" sqref="BW221" start="0" length="0">
      <dxf>
        <fill>
          <patternFill patternType="none">
            <bgColor indexed="65"/>
          </patternFill>
        </fill>
      </dxf>
    </rfmt>
    <rfmt sheetId="1" sqref="BX221" start="0" length="0">
      <dxf>
        <fill>
          <patternFill patternType="none">
            <bgColor indexed="65"/>
          </patternFill>
        </fill>
      </dxf>
    </rfmt>
    <rfmt sheetId="1" sqref="BY221" start="0" length="0">
      <dxf>
        <fill>
          <patternFill patternType="none">
            <bgColor indexed="65"/>
          </patternFill>
        </fill>
      </dxf>
    </rfmt>
    <rfmt sheetId="1" sqref="BZ221" start="0" length="0">
      <dxf>
        <fill>
          <patternFill patternType="none">
            <bgColor indexed="65"/>
          </patternFill>
        </fill>
      </dxf>
    </rfmt>
    <rfmt sheetId="1" sqref="CA221" start="0" length="0">
      <dxf>
        <fill>
          <patternFill patternType="none">
            <bgColor indexed="65"/>
          </patternFill>
        </fill>
      </dxf>
    </rfmt>
    <rfmt sheetId="1" sqref="CB221" start="0" length="0">
      <dxf>
        <fill>
          <patternFill patternType="none">
            <bgColor indexed="65"/>
          </patternFill>
        </fill>
      </dxf>
    </rfmt>
    <rfmt sheetId="1" sqref="CC221" start="0" length="0">
      <dxf>
        <fill>
          <patternFill patternType="none">
            <bgColor indexed="65"/>
          </patternFill>
        </fill>
      </dxf>
    </rfmt>
    <rfmt sheetId="1" sqref="CD221" start="0" length="0">
      <dxf>
        <fill>
          <patternFill patternType="none">
            <bgColor indexed="65"/>
          </patternFill>
        </fill>
      </dxf>
    </rfmt>
    <rfmt sheetId="1" sqref="CE221" start="0" length="0">
      <dxf>
        <fill>
          <patternFill patternType="none">
            <bgColor indexed="65"/>
          </patternFill>
        </fill>
      </dxf>
    </rfmt>
    <rfmt sheetId="1" sqref="CF221" start="0" length="0">
      <dxf>
        <fill>
          <patternFill patternType="none">
            <bgColor indexed="65"/>
          </patternFill>
        </fill>
      </dxf>
    </rfmt>
    <rfmt sheetId="1" sqref="CG221" start="0" length="0">
      <dxf>
        <fill>
          <patternFill patternType="none">
            <bgColor indexed="65"/>
          </patternFill>
        </fill>
      </dxf>
    </rfmt>
    <rfmt sheetId="1" sqref="CH221" start="0" length="0">
      <dxf>
        <fill>
          <patternFill patternType="none">
            <bgColor indexed="65"/>
          </patternFill>
        </fill>
      </dxf>
    </rfmt>
    <rfmt sheetId="1" sqref="CI221" start="0" length="0">
      <dxf>
        <fill>
          <patternFill patternType="none">
            <bgColor indexed="65"/>
          </patternFill>
        </fill>
      </dxf>
    </rfmt>
    <rfmt sheetId="1" sqref="CJ221" start="0" length="0">
      <dxf>
        <fill>
          <patternFill patternType="none">
            <bgColor indexed="65"/>
          </patternFill>
        </fill>
      </dxf>
    </rfmt>
    <rfmt sheetId="1" sqref="CK221" start="0" length="0">
      <dxf>
        <fill>
          <patternFill patternType="none">
            <bgColor indexed="65"/>
          </patternFill>
        </fill>
      </dxf>
    </rfmt>
    <rfmt sheetId="1" sqref="CL221" start="0" length="0">
      <dxf>
        <fill>
          <patternFill patternType="none">
            <bgColor indexed="65"/>
          </patternFill>
        </fill>
      </dxf>
    </rfmt>
    <rfmt sheetId="1" sqref="CM221" start="0" length="0">
      <dxf>
        <fill>
          <patternFill patternType="none">
            <bgColor indexed="65"/>
          </patternFill>
        </fill>
      </dxf>
    </rfmt>
    <rfmt sheetId="1" sqref="CN221" start="0" length="0">
      <dxf>
        <fill>
          <patternFill patternType="none">
            <bgColor indexed="65"/>
          </patternFill>
        </fill>
      </dxf>
    </rfmt>
    <rfmt sheetId="1" sqref="CO221" start="0" length="0">
      <dxf>
        <fill>
          <patternFill patternType="none">
            <bgColor indexed="65"/>
          </patternFill>
        </fill>
      </dxf>
    </rfmt>
    <rfmt sheetId="1" sqref="CP221" start="0" length="0">
      <dxf>
        <fill>
          <patternFill patternType="none">
            <bgColor indexed="65"/>
          </patternFill>
        </fill>
      </dxf>
    </rfmt>
    <rfmt sheetId="1" sqref="CQ221" start="0" length="0">
      <dxf>
        <fill>
          <patternFill patternType="none">
            <bgColor indexed="65"/>
          </patternFill>
        </fill>
      </dxf>
    </rfmt>
  </rrc>
  <rrc rId="5625" sId="1" ref="A221:XFD221" action="deleteRow">
    <undo index="7" exp="ref" v="1" dr="G221" r="G211" sId="1"/>
    <rfmt sheetId="1" xfDxf="1" sqref="A221:XFD221" start="0" length="0">
      <dxf>
        <font>
          <sz val="11"/>
        </font>
        <fill>
          <patternFill patternType="solid">
            <bgColor rgb="FFFFFF00"/>
          </patternFill>
        </fill>
      </dxf>
    </rfmt>
    <rfmt sheetId="1" sqref="A221" start="0" length="0">
      <dxf>
        <font>
          <sz val="14"/>
          <name val="Times New Roman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B221" start="0" length="0">
      <dxf>
        <font>
          <sz val="14"/>
          <name val="Times New Roman"/>
          <scheme val="none"/>
        </font>
        <numFmt numFmtId="166" formatCode="0.0_)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C22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1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1" start="0" length="0">
      <dxf>
        <font>
          <sz val="14"/>
          <name val="Times New Roman"/>
          <scheme val="none"/>
        </font>
        <numFmt numFmtId="164" formatCode="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21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1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1" start="0" length="0">
      <dxf>
        <fill>
          <patternFill patternType="none">
            <bgColor indexed="65"/>
          </patternFill>
        </fill>
      </dxf>
    </rfmt>
    <rfmt sheetId="1" sqref="L221" start="0" length="0">
      <dxf>
        <fill>
          <patternFill patternType="none">
            <bgColor indexed="65"/>
          </patternFill>
        </fill>
      </dxf>
    </rfmt>
    <rfmt sheetId="1" sqref="M221" start="0" length="0">
      <dxf>
        <fill>
          <patternFill patternType="none">
            <bgColor indexed="65"/>
          </patternFill>
        </fill>
      </dxf>
    </rfmt>
    <rfmt sheetId="1" sqref="N221" start="0" length="0">
      <dxf>
        <fill>
          <patternFill patternType="none">
            <bgColor indexed="65"/>
          </patternFill>
        </fill>
      </dxf>
    </rfmt>
    <rfmt sheetId="1" sqref="O221" start="0" length="0">
      <dxf>
        <fill>
          <patternFill patternType="none">
            <bgColor indexed="65"/>
          </patternFill>
        </fill>
      </dxf>
    </rfmt>
    <rfmt sheetId="1" sqref="P221" start="0" length="0">
      <dxf>
        <fill>
          <patternFill patternType="none">
            <bgColor indexed="65"/>
          </patternFill>
        </fill>
      </dxf>
    </rfmt>
    <rfmt sheetId="1" sqref="Q221" start="0" length="0">
      <dxf>
        <fill>
          <patternFill patternType="none">
            <bgColor indexed="65"/>
          </patternFill>
        </fill>
      </dxf>
    </rfmt>
    <rfmt sheetId="1" sqref="R221" start="0" length="0">
      <dxf>
        <fill>
          <patternFill patternType="none">
            <bgColor indexed="65"/>
          </patternFill>
        </fill>
      </dxf>
    </rfmt>
    <rfmt sheetId="1" sqref="S221" start="0" length="0">
      <dxf>
        <fill>
          <patternFill patternType="none">
            <bgColor indexed="65"/>
          </patternFill>
        </fill>
      </dxf>
    </rfmt>
    <rfmt sheetId="1" sqref="T221" start="0" length="0">
      <dxf>
        <fill>
          <patternFill patternType="none">
            <bgColor indexed="65"/>
          </patternFill>
        </fill>
      </dxf>
    </rfmt>
    <rfmt sheetId="1" sqref="U221" start="0" length="0">
      <dxf>
        <fill>
          <patternFill patternType="none">
            <bgColor indexed="65"/>
          </patternFill>
        </fill>
      </dxf>
    </rfmt>
    <rfmt sheetId="1" sqref="V221" start="0" length="0">
      <dxf>
        <fill>
          <patternFill patternType="none">
            <bgColor indexed="65"/>
          </patternFill>
        </fill>
      </dxf>
    </rfmt>
    <rfmt sheetId="1" sqref="W221" start="0" length="0">
      <dxf>
        <fill>
          <patternFill patternType="none">
            <bgColor indexed="65"/>
          </patternFill>
        </fill>
      </dxf>
    </rfmt>
    <rfmt sheetId="1" sqref="X221" start="0" length="0">
      <dxf>
        <fill>
          <patternFill patternType="none">
            <bgColor indexed="65"/>
          </patternFill>
        </fill>
      </dxf>
    </rfmt>
    <rfmt sheetId="1" sqref="Y221" start="0" length="0">
      <dxf>
        <fill>
          <patternFill patternType="none">
            <bgColor indexed="65"/>
          </patternFill>
        </fill>
      </dxf>
    </rfmt>
    <rfmt sheetId="1" sqref="Z221" start="0" length="0">
      <dxf>
        <fill>
          <patternFill patternType="none">
            <bgColor indexed="65"/>
          </patternFill>
        </fill>
      </dxf>
    </rfmt>
    <rfmt sheetId="1" sqref="AA221" start="0" length="0">
      <dxf>
        <fill>
          <patternFill patternType="none">
            <bgColor indexed="65"/>
          </patternFill>
        </fill>
      </dxf>
    </rfmt>
    <rfmt sheetId="1" sqref="AB221" start="0" length="0">
      <dxf>
        <fill>
          <patternFill patternType="none">
            <bgColor indexed="65"/>
          </patternFill>
        </fill>
      </dxf>
    </rfmt>
    <rfmt sheetId="1" sqref="AC221" start="0" length="0">
      <dxf>
        <fill>
          <patternFill patternType="none">
            <bgColor indexed="65"/>
          </patternFill>
        </fill>
      </dxf>
    </rfmt>
    <rfmt sheetId="1" sqref="AD221" start="0" length="0">
      <dxf>
        <fill>
          <patternFill patternType="none">
            <bgColor indexed="65"/>
          </patternFill>
        </fill>
      </dxf>
    </rfmt>
    <rfmt sheetId="1" sqref="AE221" start="0" length="0">
      <dxf>
        <fill>
          <patternFill patternType="none">
            <bgColor indexed="65"/>
          </patternFill>
        </fill>
      </dxf>
    </rfmt>
    <rfmt sheetId="1" sqref="AF221" start="0" length="0">
      <dxf>
        <fill>
          <patternFill patternType="none">
            <bgColor indexed="65"/>
          </patternFill>
        </fill>
      </dxf>
    </rfmt>
    <rfmt sheetId="1" sqref="AG221" start="0" length="0">
      <dxf>
        <fill>
          <patternFill patternType="none">
            <bgColor indexed="65"/>
          </patternFill>
        </fill>
      </dxf>
    </rfmt>
    <rfmt sheetId="1" sqref="AH221" start="0" length="0">
      <dxf>
        <fill>
          <patternFill patternType="none">
            <bgColor indexed="65"/>
          </patternFill>
        </fill>
      </dxf>
    </rfmt>
    <rfmt sheetId="1" sqref="AI221" start="0" length="0">
      <dxf>
        <fill>
          <patternFill patternType="none">
            <bgColor indexed="65"/>
          </patternFill>
        </fill>
      </dxf>
    </rfmt>
    <rfmt sheetId="1" sqref="AJ221" start="0" length="0">
      <dxf>
        <fill>
          <patternFill patternType="none">
            <bgColor indexed="65"/>
          </patternFill>
        </fill>
      </dxf>
    </rfmt>
    <rfmt sheetId="1" sqref="AK221" start="0" length="0">
      <dxf>
        <fill>
          <patternFill patternType="none">
            <bgColor indexed="65"/>
          </patternFill>
        </fill>
      </dxf>
    </rfmt>
    <rfmt sheetId="1" sqref="AL221" start="0" length="0">
      <dxf>
        <fill>
          <patternFill patternType="none">
            <bgColor indexed="65"/>
          </patternFill>
        </fill>
      </dxf>
    </rfmt>
    <rfmt sheetId="1" sqref="AM221" start="0" length="0">
      <dxf>
        <fill>
          <patternFill patternType="none">
            <bgColor indexed="65"/>
          </patternFill>
        </fill>
      </dxf>
    </rfmt>
    <rfmt sheetId="1" sqref="AN221" start="0" length="0">
      <dxf>
        <fill>
          <patternFill patternType="none">
            <bgColor indexed="65"/>
          </patternFill>
        </fill>
      </dxf>
    </rfmt>
    <rfmt sheetId="1" sqref="AO221" start="0" length="0">
      <dxf>
        <fill>
          <patternFill patternType="none">
            <bgColor indexed="65"/>
          </patternFill>
        </fill>
      </dxf>
    </rfmt>
    <rfmt sheetId="1" sqref="AP221" start="0" length="0">
      <dxf>
        <fill>
          <patternFill patternType="none">
            <bgColor indexed="65"/>
          </patternFill>
        </fill>
      </dxf>
    </rfmt>
    <rfmt sheetId="1" sqref="AQ221" start="0" length="0">
      <dxf>
        <fill>
          <patternFill patternType="none">
            <bgColor indexed="65"/>
          </patternFill>
        </fill>
      </dxf>
    </rfmt>
    <rfmt sheetId="1" sqref="AR221" start="0" length="0">
      <dxf>
        <fill>
          <patternFill patternType="none">
            <bgColor indexed="65"/>
          </patternFill>
        </fill>
      </dxf>
    </rfmt>
    <rfmt sheetId="1" sqref="AS221" start="0" length="0">
      <dxf>
        <fill>
          <patternFill patternType="none">
            <bgColor indexed="65"/>
          </patternFill>
        </fill>
      </dxf>
    </rfmt>
    <rfmt sheetId="1" sqref="AT221" start="0" length="0">
      <dxf>
        <fill>
          <patternFill patternType="none">
            <bgColor indexed="65"/>
          </patternFill>
        </fill>
      </dxf>
    </rfmt>
    <rfmt sheetId="1" sqref="AU221" start="0" length="0">
      <dxf>
        <fill>
          <patternFill patternType="none">
            <bgColor indexed="65"/>
          </patternFill>
        </fill>
      </dxf>
    </rfmt>
    <rfmt sheetId="1" sqref="AV221" start="0" length="0">
      <dxf>
        <fill>
          <patternFill patternType="none">
            <bgColor indexed="65"/>
          </patternFill>
        </fill>
      </dxf>
    </rfmt>
    <rfmt sheetId="1" sqref="AW221" start="0" length="0">
      <dxf>
        <fill>
          <patternFill patternType="none">
            <bgColor indexed="65"/>
          </patternFill>
        </fill>
      </dxf>
    </rfmt>
    <rfmt sheetId="1" sqref="AX221" start="0" length="0">
      <dxf>
        <fill>
          <patternFill patternType="none">
            <bgColor indexed="65"/>
          </patternFill>
        </fill>
      </dxf>
    </rfmt>
    <rfmt sheetId="1" sqref="AY221" start="0" length="0">
      <dxf>
        <fill>
          <patternFill patternType="none">
            <bgColor indexed="65"/>
          </patternFill>
        </fill>
      </dxf>
    </rfmt>
    <rfmt sheetId="1" sqref="AZ221" start="0" length="0">
      <dxf>
        <fill>
          <patternFill patternType="none">
            <bgColor indexed="65"/>
          </patternFill>
        </fill>
      </dxf>
    </rfmt>
    <rfmt sheetId="1" sqref="BA221" start="0" length="0">
      <dxf>
        <fill>
          <patternFill patternType="none">
            <bgColor indexed="65"/>
          </patternFill>
        </fill>
      </dxf>
    </rfmt>
    <rfmt sheetId="1" sqref="BB221" start="0" length="0">
      <dxf>
        <fill>
          <patternFill patternType="none">
            <bgColor indexed="65"/>
          </patternFill>
        </fill>
      </dxf>
    </rfmt>
    <rfmt sheetId="1" sqref="BC221" start="0" length="0">
      <dxf>
        <fill>
          <patternFill patternType="none">
            <bgColor indexed="65"/>
          </patternFill>
        </fill>
      </dxf>
    </rfmt>
    <rfmt sheetId="1" sqref="BD221" start="0" length="0">
      <dxf>
        <fill>
          <patternFill patternType="none">
            <bgColor indexed="65"/>
          </patternFill>
        </fill>
      </dxf>
    </rfmt>
    <rfmt sheetId="1" sqref="BE221" start="0" length="0">
      <dxf>
        <fill>
          <patternFill patternType="none">
            <bgColor indexed="65"/>
          </patternFill>
        </fill>
      </dxf>
    </rfmt>
    <rfmt sheetId="1" sqref="BF221" start="0" length="0">
      <dxf>
        <fill>
          <patternFill patternType="none">
            <bgColor indexed="65"/>
          </patternFill>
        </fill>
      </dxf>
    </rfmt>
    <rfmt sheetId="1" sqref="BG221" start="0" length="0">
      <dxf>
        <fill>
          <patternFill patternType="none">
            <bgColor indexed="65"/>
          </patternFill>
        </fill>
      </dxf>
    </rfmt>
    <rfmt sheetId="1" sqref="BH221" start="0" length="0">
      <dxf>
        <fill>
          <patternFill patternType="none">
            <bgColor indexed="65"/>
          </patternFill>
        </fill>
      </dxf>
    </rfmt>
    <rfmt sheetId="1" sqref="BI221" start="0" length="0">
      <dxf>
        <fill>
          <patternFill patternType="none">
            <bgColor indexed="65"/>
          </patternFill>
        </fill>
      </dxf>
    </rfmt>
    <rfmt sheetId="1" sqref="BJ221" start="0" length="0">
      <dxf>
        <fill>
          <patternFill patternType="none">
            <bgColor indexed="65"/>
          </patternFill>
        </fill>
      </dxf>
    </rfmt>
    <rfmt sheetId="1" sqref="BK221" start="0" length="0">
      <dxf>
        <fill>
          <patternFill patternType="none">
            <bgColor indexed="65"/>
          </patternFill>
        </fill>
      </dxf>
    </rfmt>
    <rfmt sheetId="1" sqref="BL221" start="0" length="0">
      <dxf>
        <fill>
          <patternFill patternType="none">
            <bgColor indexed="65"/>
          </patternFill>
        </fill>
      </dxf>
    </rfmt>
    <rfmt sheetId="1" sqref="BM221" start="0" length="0">
      <dxf>
        <fill>
          <patternFill patternType="none">
            <bgColor indexed="65"/>
          </patternFill>
        </fill>
      </dxf>
    </rfmt>
    <rfmt sheetId="1" sqref="BN221" start="0" length="0">
      <dxf>
        <fill>
          <patternFill patternType="none">
            <bgColor indexed="65"/>
          </patternFill>
        </fill>
      </dxf>
    </rfmt>
    <rfmt sheetId="1" sqref="BO221" start="0" length="0">
      <dxf>
        <fill>
          <patternFill patternType="none">
            <bgColor indexed="65"/>
          </patternFill>
        </fill>
      </dxf>
    </rfmt>
    <rfmt sheetId="1" sqref="BP221" start="0" length="0">
      <dxf>
        <fill>
          <patternFill patternType="none">
            <bgColor indexed="65"/>
          </patternFill>
        </fill>
      </dxf>
    </rfmt>
    <rfmt sheetId="1" sqref="BQ221" start="0" length="0">
      <dxf>
        <fill>
          <patternFill patternType="none">
            <bgColor indexed="65"/>
          </patternFill>
        </fill>
      </dxf>
    </rfmt>
    <rfmt sheetId="1" sqref="BR221" start="0" length="0">
      <dxf>
        <fill>
          <patternFill patternType="none">
            <bgColor indexed="65"/>
          </patternFill>
        </fill>
      </dxf>
    </rfmt>
    <rfmt sheetId="1" sqref="BS221" start="0" length="0">
      <dxf>
        <fill>
          <patternFill patternType="none">
            <bgColor indexed="65"/>
          </patternFill>
        </fill>
      </dxf>
    </rfmt>
    <rfmt sheetId="1" sqref="BT221" start="0" length="0">
      <dxf>
        <fill>
          <patternFill patternType="none">
            <bgColor indexed="65"/>
          </patternFill>
        </fill>
      </dxf>
    </rfmt>
    <rfmt sheetId="1" sqref="BU221" start="0" length="0">
      <dxf>
        <fill>
          <patternFill patternType="none">
            <bgColor indexed="65"/>
          </patternFill>
        </fill>
      </dxf>
    </rfmt>
    <rfmt sheetId="1" sqref="BV221" start="0" length="0">
      <dxf>
        <fill>
          <patternFill patternType="none">
            <bgColor indexed="65"/>
          </patternFill>
        </fill>
      </dxf>
    </rfmt>
    <rfmt sheetId="1" sqref="BW221" start="0" length="0">
      <dxf>
        <fill>
          <patternFill patternType="none">
            <bgColor indexed="65"/>
          </patternFill>
        </fill>
      </dxf>
    </rfmt>
    <rfmt sheetId="1" sqref="BX221" start="0" length="0">
      <dxf>
        <fill>
          <patternFill patternType="none">
            <bgColor indexed="65"/>
          </patternFill>
        </fill>
      </dxf>
    </rfmt>
    <rfmt sheetId="1" sqref="BY221" start="0" length="0">
      <dxf>
        <fill>
          <patternFill patternType="none">
            <bgColor indexed="65"/>
          </patternFill>
        </fill>
      </dxf>
    </rfmt>
    <rfmt sheetId="1" sqref="BZ221" start="0" length="0">
      <dxf>
        <fill>
          <patternFill patternType="none">
            <bgColor indexed="65"/>
          </patternFill>
        </fill>
      </dxf>
    </rfmt>
    <rfmt sheetId="1" sqref="CA221" start="0" length="0">
      <dxf>
        <fill>
          <patternFill patternType="none">
            <bgColor indexed="65"/>
          </patternFill>
        </fill>
      </dxf>
    </rfmt>
    <rfmt sheetId="1" sqref="CB221" start="0" length="0">
      <dxf>
        <fill>
          <patternFill patternType="none">
            <bgColor indexed="65"/>
          </patternFill>
        </fill>
      </dxf>
    </rfmt>
    <rfmt sheetId="1" sqref="CC221" start="0" length="0">
      <dxf>
        <fill>
          <patternFill patternType="none">
            <bgColor indexed="65"/>
          </patternFill>
        </fill>
      </dxf>
    </rfmt>
    <rfmt sheetId="1" sqref="CD221" start="0" length="0">
      <dxf>
        <fill>
          <patternFill patternType="none">
            <bgColor indexed="65"/>
          </patternFill>
        </fill>
      </dxf>
    </rfmt>
    <rfmt sheetId="1" sqref="CE221" start="0" length="0">
      <dxf>
        <fill>
          <patternFill patternType="none">
            <bgColor indexed="65"/>
          </patternFill>
        </fill>
      </dxf>
    </rfmt>
    <rfmt sheetId="1" sqref="CF221" start="0" length="0">
      <dxf>
        <fill>
          <patternFill patternType="none">
            <bgColor indexed="65"/>
          </patternFill>
        </fill>
      </dxf>
    </rfmt>
    <rfmt sheetId="1" sqref="CG221" start="0" length="0">
      <dxf>
        <fill>
          <patternFill patternType="none">
            <bgColor indexed="65"/>
          </patternFill>
        </fill>
      </dxf>
    </rfmt>
    <rfmt sheetId="1" sqref="CH221" start="0" length="0">
      <dxf>
        <fill>
          <patternFill patternType="none">
            <bgColor indexed="65"/>
          </patternFill>
        </fill>
      </dxf>
    </rfmt>
    <rfmt sheetId="1" sqref="CI221" start="0" length="0">
      <dxf>
        <fill>
          <patternFill patternType="none">
            <bgColor indexed="65"/>
          </patternFill>
        </fill>
      </dxf>
    </rfmt>
    <rfmt sheetId="1" sqref="CJ221" start="0" length="0">
      <dxf>
        <fill>
          <patternFill patternType="none">
            <bgColor indexed="65"/>
          </patternFill>
        </fill>
      </dxf>
    </rfmt>
    <rfmt sheetId="1" sqref="CK221" start="0" length="0">
      <dxf>
        <fill>
          <patternFill patternType="none">
            <bgColor indexed="65"/>
          </patternFill>
        </fill>
      </dxf>
    </rfmt>
    <rfmt sheetId="1" sqref="CL221" start="0" length="0">
      <dxf>
        <fill>
          <patternFill patternType="none">
            <bgColor indexed="65"/>
          </patternFill>
        </fill>
      </dxf>
    </rfmt>
    <rfmt sheetId="1" sqref="CM221" start="0" length="0">
      <dxf>
        <fill>
          <patternFill patternType="none">
            <bgColor indexed="65"/>
          </patternFill>
        </fill>
      </dxf>
    </rfmt>
    <rfmt sheetId="1" sqref="CN221" start="0" length="0">
      <dxf>
        <fill>
          <patternFill patternType="none">
            <bgColor indexed="65"/>
          </patternFill>
        </fill>
      </dxf>
    </rfmt>
    <rfmt sheetId="1" sqref="CO221" start="0" length="0">
      <dxf>
        <fill>
          <patternFill patternType="none">
            <bgColor indexed="65"/>
          </patternFill>
        </fill>
      </dxf>
    </rfmt>
    <rfmt sheetId="1" sqref="CP221" start="0" length="0">
      <dxf>
        <fill>
          <patternFill patternType="none">
            <bgColor indexed="65"/>
          </patternFill>
        </fill>
      </dxf>
    </rfmt>
    <rfmt sheetId="1" sqref="CQ221" start="0" length="0">
      <dxf>
        <fill>
          <patternFill patternType="none">
            <bgColor indexed="65"/>
          </patternFill>
        </fill>
      </dxf>
    </rfmt>
  </rrc>
  <rrc rId="5626" sId="1" ref="A221:XFD221" action="deleteRow">
    <undo index="11" exp="ref" v="1" dr="G221" r="G211" sId="1"/>
    <rfmt sheetId="1" xfDxf="1" sqref="A221:XFD221" start="0" length="0">
      <dxf>
        <font>
          <sz val="11"/>
        </font>
        <fill>
          <patternFill patternType="solid">
            <bgColor rgb="FFFFFF00"/>
          </patternFill>
        </fill>
      </dxf>
    </rfmt>
    <rfmt sheetId="1" sqref="A221" start="0" length="0">
      <dxf>
        <font>
          <sz val="14"/>
          <name val="Times New Roman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B221" start="0" length="0">
      <dxf>
        <font>
          <sz val="14"/>
          <name val="Times New Roman"/>
          <scheme val="none"/>
        </font>
        <numFmt numFmtId="166" formatCode="0.0_)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C22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1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1" start="0" length="0">
      <dxf>
        <font>
          <sz val="14"/>
          <name val="Times New Roman"/>
          <scheme val="none"/>
        </font>
        <numFmt numFmtId="164" formatCode="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21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1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1" start="0" length="0">
      <dxf>
        <fill>
          <patternFill patternType="none">
            <bgColor indexed="65"/>
          </patternFill>
        </fill>
      </dxf>
    </rfmt>
    <rfmt sheetId="1" sqref="L221" start="0" length="0">
      <dxf>
        <fill>
          <patternFill patternType="none">
            <bgColor indexed="65"/>
          </patternFill>
        </fill>
      </dxf>
    </rfmt>
    <rfmt sheetId="1" sqref="M221" start="0" length="0">
      <dxf>
        <fill>
          <patternFill patternType="none">
            <bgColor indexed="65"/>
          </patternFill>
        </fill>
      </dxf>
    </rfmt>
    <rfmt sheetId="1" sqref="N221" start="0" length="0">
      <dxf>
        <fill>
          <patternFill patternType="none">
            <bgColor indexed="65"/>
          </patternFill>
        </fill>
      </dxf>
    </rfmt>
    <rfmt sheetId="1" sqref="O221" start="0" length="0">
      <dxf>
        <fill>
          <patternFill patternType="none">
            <bgColor indexed="65"/>
          </patternFill>
        </fill>
      </dxf>
    </rfmt>
    <rfmt sheetId="1" sqref="P221" start="0" length="0">
      <dxf>
        <fill>
          <patternFill patternType="none">
            <bgColor indexed="65"/>
          </patternFill>
        </fill>
      </dxf>
    </rfmt>
    <rfmt sheetId="1" sqref="Q221" start="0" length="0">
      <dxf>
        <fill>
          <patternFill patternType="none">
            <bgColor indexed="65"/>
          </patternFill>
        </fill>
      </dxf>
    </rfmt>
    <rfmt sheetId="1" sqref="R221" start="0" length="0">
      <dxf>
        <fill>
          <patternFill patternType="none">
            <bgColor indexed="65"/>
          </patternFill>
        </fill>
      </dxf>
    </rfmt>
    <rfmt sheetId="1" sqref="S221" start="0" length="0">
      <dxf>
        <fill>
          <patternFill patternType="none">
            <bgColor indexed="65"/>
          </patternFill>
        </fill>
      </dxf>
    </rfmt>
    <rfmt sheetId="1" sqref="T221" start="0" length="0">
      <dxf>
        <fill>
          <patternFill patternType="none">
            <bgColor indexed="65"/>
          </patternFill>
        </fill>
      </dxf>
    </rfmt>
    <rfmt sheetId="1" sqref="U221" start="0" length="0">
      <dxf>
        <fill>
          <patternFill patternType="none">
            <bgColor indexed="65"/>
          </patternFill>
        </fill>
      </dxf>
    </rfmt>
    <rfmt sheetId="1" sqref="V221" start="0" length="0">
      <dxf>
        <fill>
          <patternFill patternType="none">
            <bgColor indexed="65"/>
          </patternFill>
        </fill>
      </dxf>
    </rfmt>
    <rfmt sheetId="1" sqref="W221" start="0" length="0">
      <dxf>
        <fill>
          <patternFill patternType="none">
            <bgColor indexed="65"/>
          </patternFill>
        </fill>
      </dxf>
    </rfmt>
    <rfmt sheetId="1" sqref="X221" start="0" length="0">
      <dxf>
        <fill>
          <patternFill patternType="none">
            <bgColor indexed="65"/>
          </patternFill>
        </fill>
      </dxf>
    </rfmt>
    <rfmt sheetId="1" sqref="Y221" start="0" length="0">
      <dxf>
        <fill>
          <patternFill patternType="none">
            <bgColor indexed="65"/>
          </patternFill>
        </fill>
      </dxf>
    </rfmt>
    <rfmt sheetId="1" sqref="Z221" start="0" length="0">
      <dxf>
        <fill>
          <patternFill patternType="none">
            <bgColor indexed="65"/>
          </patternFill>
        </fill>
      </dxf>
    </rfmt>
    <rfmt sheetId="1" sqref="AA221" start="0" length="0">
      <dxf>
        <fill>
          <patternFill patternType="none">
            <bgColor indexed="65"/>
          </patternFill>
        </fill>
      </dxf>
    </rfmt>
    <rfmt sheetId="1" sqref="AB221" start="0" length="0">
      <dxf>
        <fill>
          <patternFill patternType="none">
            <bgColor indexed="65"/>
          </patternFill>
        </fill>
      </dxf>
    </rfmt>
    <rfmt sheetId="1" sqref="AC221" start="0" length="0">
      <dxf>
        <fill>
          <patternFill patternType="none">
            <bgColor indexed="65"/>
          </patternFill>
        </fill>
      </dxf>
    </rfmt>
    <rfmt sheetId="1" sqref="AD221" start="0" length="0">
      <dxf>
        <fill>
          <patternFill patternType="none">
            <bgColor indexed="65"/>
          </patternFill>
        </fill>
      </dxf>
    </rfmt>
    <rfmt sheetId="1" sqref="AE221" start="0" length="0">
      <dxf>
        <fill>
          <patternFill patternType="none">
            <bgColor indexed="65"/>
          </patternFill>
        </fill>
      </dxf>
    </rfmt>
    <rfmt sheetId="1" sqref="AF221" start="0" length="0">
      <dxf>
        <fill>
          <patternFill patternType="none">
            <bgColor indexed="65"/>
          </patternFill>
        </fill>
      </dxf>
    </rfmt>
    <rfmt sheetId="1" sqref="AG221" start="0" length="0">
      <dxf>
        <fill>
          <patternFill patternType="none">
            <bgColor indexed="65"/>
          </patternFill>
        </fill>
      </dxf>
    </rfmt>
    <rfmt sheetId="1" sqref="AH221" start="0" length="0">
      <dxf>
        <fill>
          <patternFill patternType="none">
            <bgColor indexed="65"/>
          </patternFill>
        </fill>
      </dxf>
    </rfmt>
    <rfmt sheetId="1" sqref="AI221" start="0" length="0">
      <dxf>
        <fill>
          <patternFill patternType="none">
            <bgColor indexed="65"/>
          </patternFill>
        </fill>
      </dxf>
    </rfmt>
    <rfmt sheetId="1" sqref="AJ221" start="0" length="0">
      <dxf>
        <fill>
          <patternFill patternType="none">
            <bgColor indexed="65"/>
          </patternFill>
        </fill>
      </dxf>
    </rfmt>
    <rfmt sheetId="1" sqref="AK221" start="0" length="0">
      <dxf>
        <fill>
          <patternFill patternType="none">
            <bgColor indexed="65"/>
          </patternFill>
        </fill>
      </dxf>
    </rfmt>
    <rfmt sheetId="1" sqref="AL221" start="0" length="0">
      <dxf>
        <fill>
          <patternFill patternType="none">
            <bgColor indexed="65"/>
          </patternFill>
        </fill>
      </dxf>
    </rfmt>
    <rfmt sheetId="1" sqref="AM221" start="0" length="0">
      <dxf>
        <fill>
          <patternFill patternType="none">
            <bgColor indexed="65"/>
          </patternFill>
        </fill>
      </dxf>
    </rfmt>
    <rfmt sheetId="1" sqref="AN221" start="0" length="0">
      <dxf>
        <fill>
          <patternFill patternType="none">
            <bgColor indexed="65"/>
          </patternFill>
        </fill>
      </dxf>
    </rfmt>
    <rfmt sheetId="1" sqref="AO221" start="0" length="0">
      <dxf>
        <fill>
          <patternFill patternType="none">
            <bgColor indexed="65"/>
          </patternFill>
        </fill>
      </dxf>
    </rfmt>
    <rfmt sheetId="1" sqref="AP221" start="0" length="0">
      <dxf>
        <fill>
          <patternFill patternType="none">
            <bgColor indexed="65"/>
          </patternFill>
        </fill>
      </dxf>
    </rfmt>
    <rfmt sheetId="1" sqref="AQ221" start="0" length="0">
      <dxf>
        <fill>
          <patternFill patternType="none">
            <bgColor indexed="65"/>
          </patternFill>
        </fill>
      </dxf>
    </rfmt>
    <rfmt sheetId="1" sqref="AR221" start="0" length="0">
      <dxf>
        <fill>
          <patternFill patternType="none">
            <bgColor indexed="65"/>
          </patternFill>
        </fill>
      </dxf>
    </rfmt>
    <rfmt sheetId="1" sqref="AS221" start="0" length="0">
      <dxf>
        <fill>
          <patternFill patternType="none">
            <bgColor indexed="65"/>
          </patternFill>
        </fill>
      </dxf>
    </rfmt>
    <rfmt sheetId="1" sqref="AT221" start="0" length="0">
      <dxf>
        <fill>
          <patternFill patternType="none">
            <bgColor indexed="65"/>
          </patternFill>
        </fill>
      </dxf>
    </rfmt>
    <rfmt sheetId="1" sqref="AU221" start="0" length="0">
      <dxf>
        <fill>
          <patternFill patternType="none">
            <bgColor indexed="65"/>
          </patternFill>
        </fill>
      </dxf>
    </rfmt>
    <rfmt sheetId="1" sqref="AV221" start="0" length="0">
      <dxf>
        <fill>
          <patternFill patternType="none">
            <bgColor indexed="65"/>
          </patternFill>
        </fill>
      </dxf>
    </rfmt>
    <rfmt sheetId="1" sqref="AW221" start="0" length="0">
      <dxf>
        <fill>
          <patternFill patternType="none">
            <bgColor indexed="65"/>
          </patternFill>
        </fill>
      </dxf>
    </rfmt>
    <rfmt sheetId="1" sqref="AX221" start="0" length="0">
      <dxf>
        <fill>
          <patternFill patternType="none">
            <bgColor indexed="65"/>
          </patternFill>
        </fill>
      </dxf>
    </rfmt>
    <rfmt sheetId="1" sqref="AY221" start="0" length="0">
      <dxf>
        <fill>
          <patternFill patternType="none">
            <bgColor indexed="65"/>
          </patternFill>
        </fill>
      </dxf>
    </rfmt>
    <rfmt sheetId="1" sqref="AZ221" start="0" length="0">
      <dxf>
        <fill>
          <patternFill patternType="none">
            <bgColor indexed="65"/>
          </patternFill>
        </fill>
      </dxf>
    </rfmt>
    <rfmt sheetId="1" sqref="BA221" start="0" length="0">
      <dxf>
        <fill>
          <patternFill patternType="none">
            <bgColor indexed="65"/>
          </patternFill>
        </fill>
      </dxf>
    </rfmt>
    <rfmt sheetId="1" sqref="BB221" start="0" length="0">
      <dxf>
        <fill>
          <patternFill patternType="none">
            <bgColor indexed="65"/>
          </patternFill>
        </fill>
      </dxf>
    </rfmt>
    <rfmt sheetId="1" sqref="BC221" start="0" length="0">
      <dxf>
        <fill>
          <patternFill patternType="none">
            <bgColor indexed="65"/>
          </patternFill>
        </fill>
      </dxf>
    </rfmt>
    <rfmt sheetId="1" sqref="BD221" start="0" length="0">
      <dxf>
        <fill>
          <patternFill patternType="none">
            <bgColor indexed="65"/>
          </patternFill>
        </fill>
      </dxf>
    </rfmt>
    <rfmt sheetId="1" sqref="BE221" start="0" length="0">
      <dxf>
        <fill>
          <patternFill patternType="none">
            <bgColor indexed="65"/>
          </patternFill>
        </fill>
      </dxf>
    </rfmt>
    <rfmt sheetId="1" sqref="BF221" start="0" length="0">
      <dxf>
        <fill>
          <patternFill patternType="none">
            <bgColor indexed="65"/>
          </patternFill>
        </fill>
      </dxf>
    </rfmt>
    <rfmt sheetId="1" sqref="BG221" start="0" length="0">
      <dxf>
        <fill>
          <patternFill patternType="none">
            <bgColor indexed="65"/>
          </patternFill>
        </fill>
      </dxf>
    </rfmt>
    <rfmt sheetId="1" sqref="BH221" start="0" length="0">
      <dxf>
        <fill>
          <patternFill patternType="none">
            <bgColor indexed="65"/>
          </patternFill>
        </fill>
      </dxf>
    </rfmt>
    <rfmt sheetId="1" sqref="BI221" start="0" length="0">
      <dxf>
        <fill>
          <patternFill patternType="none">
            <bgColor indexed="65"/>
          </patternFill>
        </fill>
      </dxf>
    </rfmt>
    <rfmt sheetId="1" sqref="BJ221" start="0" length="0">
      <dxf>
        <fill>
          <patternFill patternType="none">
            <bgColor indexed="65"/>
          </patternFill>
        </fill>
      </dxf>
    </rfmt>
    <rfmt sheetId="1" sqref="BK221" start="0" length="0">
      <dxf>
        <fill>
          <patternFill patternType="none">
            <bgColor indexed="65"/>
          </patternFill>
        </fill>
      </dxf>
    </rfmt>
    <rfmt sheetId="1" sqref="BL221" start="0" length="0">
      <dxf>
        <fill>
          <patternFill patternType="none">
            <bgColor indexed="65"/>
          </patternFill>
        </fill>
      </dxf>
    </rfmt>
    <rfmt sheetId="1" sqref="BM221" start="0" length="0">
      <dxf>
        <fill>
          <patternFill patternType="none">
            <bgColor indexed="65"/>
          </patternFill>
        </fill>
      </dxf>
    </rfmt>
    <rfmt sheetId="1" sqref="BN221" start="0" length="0">
      <dxf>
        <fill>
          <patternFill patternType="none">
            <bgColor indexed="65"/>
          </patternFill>
        </fill>
      </dxf>
    </rfmt>
    <rfmt sheetId="1" sqref="BO221" start="0" length="0">
      <dxf>
        <fill>
          <patternFill patternType="none">
            <bgColor indexed="65"/>
          </patternFill>
        </fill>
      </dxf>
    </rfmt>
    <rfmt sheetId="1" sqref="BP221" start="0" length="0">
      <dxf>
        <fill>
          <patternFill patternType="none">
            <bgColor indexed="65"/>
          </patternFill>
        </fill>
      </dxf>
    </rfmt>
    <rfmt sheetId="1" sqref="BQ221" start="0" length="0">
      <dxf>
        <fill>
          <patternFill patternType="none">
            <bgColor indexed="65"/>
          </patternFill>
        </fill>
      </dxf>
    </rfmt>
    <rfmt sheetId="1" sqref="BR221" start="0" length="0">
      <dxf>
        <fill>
          <patternFill patternType="none">
            <bgColor indexed="65"/>
          </patternFill>
        </fill>
      </dxf>
    </rfmt>
    <rfmt sheetId="1" sqref="BS221" start="0" length="0">
      <dxf>
        <fill>
          <patternFill patternType="none">
            <bgColor indexed="65"/>
          </patternFill>
        </fill>
      </dxf>
    </rfmt>
    <rfmt sheetId="1" sqref="BT221" start="0" length="0">
      <dxf>
        <fill>
          <patternFill patternType="none">
            <bgColor indexed="65"/>
          </patternFill>
        </fill>
      </dxf>
    </rfmt>
    <rfmt sheetId="1" sqref="BU221" start="0" length="0">
      <dxf>
        <fill>
          <patternFill patternType="none">
            <bgColor indexed="65"/>
          </patternFill>
        </fill>
      </dxf>
    </rfmt>
    <rfmt sheetId="1" sqref="BV221" start="0" length="0">
      <dxf>
        <fill>
          <patternFill patternType="none">
            <bgColor indexed="65"/>
          </patternFill>
        </fill>
      </dxf>
    </rfmt>
    <rfmt sheetId="1" sqref="BW221" start="0" length="0">
      <dxf>
        <fill>
          <patternFill patternType="none">
            <bgColor indexed="65"/>
          </patternFill>
        </fill>
      </dxf>
    </rfmt>
    <rfmt sheetId="1" sqref="BX221" start="0" length="0">
      <dxf>
        <fill>
          <patternFill patternType="none">
            <bgColor indexed="65"/>
          </patternFill>
        </fill>
      </dxf>
    </rfmt>
    <rfmt sheetId="1" sqref="BY221" start="0" length="0">
      <dxf>
        <fill>
          <patternFill patternType="none">
            <bgColor indexed="65"/>
          </patternFill>
        </fill>
      </dxf>
    </rfmt>
    <rfmt sheetId="1" sqref="BZ221" start="0" length="0">
      <dxf>
        <fill>
          <patternFill patternType="none">
            <bgColor indexed="65"/>
          </patternFill>
        </fill>
      </dxf>
    </rfmt>
    <rfmt sheetId="1" sqref="CA221" start="0" length="0">
      <dxf>
        <fill>
          <patternFill patternType="none">
            <bgColor indexed="65"/>
          </patternFill>
        </fill>
      </dxf>
    </rfmt>
    <rfmt sheetId="1" sqref="CB221" start="0" length="0">
      <dxf>
        <fill>
          <patternFill patternType="none">
            <bgColor indexed="65"/>
          </patternFill>
        </fill>
      </dxf>
    </rfmt>
    <rfmt sheetId="1" sqref="CC221" start="0" length="0">
      <dxf>
        <fill>
          <patternFill patternType="none">
            <bgColor indexed="65"/>
          </patternFill>
        </fill>
      </dxf>
    </rfmt>
    <rfmt sheetId="1" sqref="CD221" start="0" length="0">
      <dxf>
        <fill>
          <patternFill patternType="none">
            <bgColor indexed="65"/>
          </patternFill>
        </fill>
      </dxf>
    </rfmt>
    <rfmt sheetId="1" sqref="CE221" start="0" length="0">
      <dxf>
        <fill>
          <patternFill patternType="none">
            <bgColor indexed="65"/>
          </patternFill>
        </fill>
      </dxf>
    </rfmt>
    <rfmt sheetId="1" sqref="CF221" start="0" length="0">
      <dxf>
        <fill>
          <patternFill patternType="none">
            <bgColor indexed="65"/>
          </patternFill>
        </fill>
      </dxf>
    </rfmt>
    <rfmt sheetId="1" sqref="CG221" start="0" length="0">
      <dxf>
        <fill>
          <patternFill patternType="none">
            <bgColor indexed="65"/>
          </patternFill>
        </fill>
      </dxf>
    </rfmt>
    <rfmt sheetId="1" sqref="CH221" start="0" length="0">
      <dxf>
        <fill>
          <patternFill patternType="none">
            <bgColor indexed="65"/>
          </patternFill>
        </fill>
      </dxf>
    </rfmt>
    <rfmt sheetId="1" sqref="CI221" start="0" length="0">
      <dxf>
        <fill>
          <patternFill patternType="none">
            <bgColor indexed="65"/>
          </patternFill>
        </fill>
      </dxf>
    </rfmt>
    <rfmt sheetId="1" sqref="CJ221" start="0" length="0">
      <dxf>
        <fill>
          <patternFill patternType="none">
            <bgColor indexed="65"/>
          </patternFill>
        </fill>
      </dxf>
    </rfmt>
    <rfmt sheetId="1" sqref="CK221" start="0" length="0">
      <dxf>
        <fill>
          <patternFill patternType="none">
            <bgColor indexed="65"/>
          </patternFill>
        </fill>
      </dxf>
    </rfmt>
    <rfmt sheetId="1" sqref="CL221" start="0" length="0">
      <dxf>
        <fill>
          <patternFill patternType="none">
            <bgColor indexed="65"/>
          </patternFill>
        </fill>
      </dxf>
    </rfmt>
    <rfmt sheetId="1" sqref="CM221" start="0" length="0">
      <dxf>
        <fill>
          <patternFill patternType="none">
            <bgColor indexed="65"/>
          </patternFill>
        </fill>
      </dxf>
    </rfmt>
    <rfmt sheetId="1" sqref="CN221" start="0" length="0">
      <dxf>
        <fill>
          <patternFill patternType="none">
            <bgColor indexed="65"/>
          </patternFill>
        </fill>
      </dxf>
    </rfmt>
    <rfmt sheetId="1" sqref="CO221" start="0" length="0">
      <dxf>
        <fill>
          <patternFill patternType="none">
            <bgColor indexed="65"/>
          </patternFill>
        </fill>
      </dxf>
    </rfmt>
    <rfmt sheetId="1" sqref="CP221" start="0" length="0">
      <dxf>
        <fill>
          <patternFill patternType="none">
            <bgColor indexed="65"/>
          </patternFill>
        </fill>
      </dxf>
    </rfmt>
    <rfmt sheetId="1" sqref="CQ221" start="0" length="0">
      <dxf>
        <fill>
          <patternFill patternType="none">
            <bgColor indexed="65"/>
          </patternFill>
        </fill>
      </dxf>
    </rfmt>
  </rrc>
  <rrc rId="5627" sId="1" ref="A221:XFD221" action="deleteRow">
    <undo index="9" exp="ref" v="1" dr="G221" r="G211" sId="1"/>
    <rfmt sheetId="1" xfDxf="1" sqref="A221:XFD221" start="0" length="0">
      <dxf>
        <font>
          <sz val="11"/>
        </font>
        <fill>
          <patternFill patternType="solid">
            <bgColor rgb="FFFFFF00"/>
          </patternFill>
        </fill>
      </dxf>
    </rfmt>
    <rfmt sheetId="1" sqref="A221" start="0" length="0">
      <dxf>
        <font>
          <sz val="14"/>
          <name val="Times New Roman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B221" start="0" length="0">
      <dxf>
        <font>
          <sz val="14"/>
          <name val="Times New Roman"/>
          <scheme val="none"/>
        </font>
        <numFmt numFmtId="166" formatCode="0.0_)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C221" start="0" length="0">
      <dxf>
        <font>
          <sz val="14"/>
          <name val="Times New Roman"/>
          <scheme val="none"/>
        </font>
        <numFmt numFmtId="167" formatCode="#,##0.0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1" start="0" length="0">
      <dxf>
        <font>
          <sz val="14"/>
          <name val="Times New Roman"/>
          <scheme val="none"/>
        </font>
        <numFmt numFmtId="167" formatCode="#,##0.0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1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1" start="0" length="0">
      <dxf>
        <font>
          <sz val="14"/>
          <name val="Times New Roman"/>
          <scheme val="none"/>
        </font>
        <numFmt numFmtId="164" formatCode="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21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1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1" start="0" length="0">
      <dxf>
        <fill>
          <patternFill patternType="none">
            <bgColor indexed="65"/>
          </patternFill>
        </fill>
      </dxf>
    </rfmt>
    <rfmt sheetId="1" sqref="L221" start="0" length="0">
      <dxf>
        <fill>
          <patternFill patternType="none">
            <bgColor indexed="65"/>
          </patternFill>
        </fill>
      </dxf>
    </rfmt>
    <rfmt sheetId="1" sqref="M221" start="0" length="0">
      <dxf>
        <fill>
          <patternFill patternType="none">
            <bgColor indexed="65"/>
          </patternFill>
        </fill>
      </dxf>
    </rfmt>
    <rfmt sheetId="1" sqref="N221" start="0" length="0">
      <dxf>
        <fill>
          <patternFill patternType="none">
            <bgColor indexed="65"/>
          </patternFill>
        </fill>
      </dxf>
    </rfmt>
    <rfmt sheetId="1" sqref="O221" start="0" length="0">
      <dxf>
        <fill>
          <patternFill patternType="none">
            <bgColor indexed="65"/>
          </patternFill>
        </fill>
      </dxf>
    </rfmt>
    <rfmt sheetId="1" sqref="P221" start="0" length="0">
      <dxf>
        <fill>
          <patternFill patternType="none">
            <bgColor indexed="65"/>
          </patternFill>
        </fill>
      </dxf>
    </rfmt>
    <rfmt sheetId="1" sqref="Q221" start="0" length="0">
      <dxf>
        <fill>
          <patternFill patternType="none">
            <bgColor indexed="65"/>
          </patternFill>
        </fill>
      </dxf>
    </rfmt>
    <rfmt sheetId="1" sqref="R221" start="0" length="0">
      <dxf>
        <fill>
          <patternFill patternType="none">
            <bgColor indexed="65"/>
          </patternFill>
        </fill>
      </dxf>
    </rfmt>
    <rfmt sheetId="1" sqref="S221" start="0" length="0">
      <dxf>
        <fill>
          <patternFill patternType="none">
            <bgColor indexed="65"/>
          </patternFill>
        </fill>
      </dxf>
    </rfmt>
    <rfmt sheetId="1" sqref="T221" start="0" length="0">
      <dxf>
        <fill>
          <patternFill patternType="none">
            <bgColor indexed="65"/>
          </patternFill>
        </fill>
      </dxf>
    </rfmt>
    <rfmt sheetId="1" sqref="U221" start="0" length="0">
      <dxf>
        <fill>
          <patternFill patternType="none">
            <bgColor indexed="65"/>
          </patternFill>
        </fill>
      </dxf>
    </rfmt>
    <rfmt sheetId="1" sqref="V221" start="0" length="0">
      <dxf>
        <fill>
          <patternFill patternType="none">
            <bgColor indexed="65"/>
          </patternFill>
        </fill>
      </dxf>
    </rfmt>
    <rfmt sheetId="1" sqref="W221" start="0" length="0">
      <dxf>
        <fill>
          <patternFill patternType="none">
            <bgColor indexed="65"/>
          </patternFill>
        </fill>
      </dxf>
    </rfmt>
    <rfmt sheetId="1" sqref="X221" start="0" length="0">
      <dxf>
        <fill>
          <patternFill patternType="none">
            <bgColor indexed="65"/>
          </patternFill>
        </fill>
      </dxf>
    </rfmt>
    <rfmt sheetId="1" sqref="Y221" start="0" length="0">
      <dxf>
        <fill>
          <patternFill patternType="none">
            <bgColor indexed="65"/>
          </patternFill>
        </fill>
      </dxf>
    </rfmt>
    <rfmt sheetId="1" sqref="Z221" start="0" length="0">
      <dxf>
        <fill>
          <patternFill patternType="none">
            <bgColor indexed="65"/>
          </patternFill>
        </fill>
      </dxf>
    </rfmt>
    <rfmt sheetId="1" sqref="AA221" start="0" length="0">
      <dxf>
        <fill>
          <patternFill patternType="none">
            <bgColor indexed="65"/>
          </patternFill>
        </fill>
      </dxf>
    </rfmt>
    <rfmt sheetId="1" sqref="AB221" start="0" length="0">
      <dxf>
        <fill>
          <patternFill patternType="none">
            <bgColor indexed="65"/>
          </patternFill>
        </fill>
      </dxf>
    </rfmt>
    <rfmt sheetId="1" sqref="AC221" start="0" length="0">
      <dxf>
        <fill>
          <patternFill patternType="none">
            <bgColor indexed="65"/>
          </patternFill>
        </fill>
      </dxf>
    </rfmt>
    <rfmt sheetId="1" sqref="AD221" start="0" length="0">
      <dxf>
        <fill>
          <patternFill patternType="none">
            <bgColor indexed="65"/>
          </patternFill>
        </fill>
      </dxf>
    </rfmt>
    <rfmt sheetId="1" sqref="AE221" start="0" length="0">
      <dxf>
        <fill>
          <patternFill patternType="none">
            <bgColor indexed="65"/>
          </patternFill>
        </fill>
      </dxf>
    </rfmt>
    <rfmt sheetId="1" sqref="AF221" start="0" length="0">
      <dxf>
        <fill>
          <patternFill patternType="none">
            <bgColor indexed="65"/>
          </patternFill>
        </fill>
      </dxf>
    </rfmt>
    <rfmt sheetId="1" sqref="AG221" start="0" length="0">
      <dxf>
        <fill>
          <patternFill patternType="none">
            <bgColor indexed="65"/>
          </patternFill>
        </fill>
      </dxf>
    </rfmt>
    <rfmt sheetId="1" sqref="AH221" start="0" length="0">
      <dxf>
        <fill>
          <patternFill patternType="none">
            <bgColor indexed="65"/>
          </patternFill>
        </fill>
      </dxf>
    </rfmt>
    <rfmt sheetId="1" sqref="AI221" start="0" length="0">
      <dxf>
        <fill>
          <patternFill patternType="none">
            <bgColor indexed="65"/>
          </patternFill>
        </fill>
      </dxf>
    </rfmt>
    <rfmt sheetId="1" sqref="AJ221" start="0" length="0">
      <dxf>
        <fill>
          <patternFill patternType="none">
            <bgColor indexed="65"/>
          </patternFill>
        </fill>
      </dxf>
    </rfmt>
    <rfmt sheetId="1" sqref="AK221" start="0" length="0">
      <dxf>
        <fill>
          <patternFill patternType="none">
            <bgColor indexed="65"/>
          </patternFill>
        </fill>
      </dxf>
    </rfmt>
    <rfmt sheetId="1" sqref="AL221" start="0" length="0">
      <dxf>
        <fill>
          <patternFill patternType="none">
            <bgColor indexed="65"/>
          </patternFill>
        </fill>
      </dxf>
    </rfmt>
    <rfmt sheetId="1" sqref="AM221" start="0" length="0">
      <dxf>
        <fill>
          <patternFill patternType="none">
            <bgColor indexed="65"/>
          </patternFill>
        </fill>
      </dxf>
    </rfmt>
    <rfmt sheetId="1" sqref="AN221" start="0" length="0">
      <dxf>
        <fill>
          <patternFill patternType="none">
            <bgColor indexed="65"/>
          </patternFill>
        </fill>
      </dxf>
    </rfmt>
    <rfmt sheetId="1" sqref="AO221" start="0" length="0">
      <dxf>
        <fill>
          <patternFill patternType="none">
            <bgColor indexed="65"/>
          </patternFill>
        </fill>
      </dxf>
    </rfmt>
    <rfmt sheetId="1" sqref="AP221" start="0" length="0">
      <dxf>
        <fill>
          <patternFill patternType="none">
            <bgColor indexed="65"/>
          </patternFill>
        </fill>
      </dxf>
    </rfmt>
    <rfmt sheetId="1" sqref="AQ221" start="0" length="0">
      <dxf>
        <fill>
          <patternFill patternType="none">
            <bgColor indexed="65"/>
          </patternFill>
        </fill>
      </dxf>
    </rfmt>
    <rfmt sheetId="1" sqref="AR221" start="0" length="0">
      <dxf>
        <fill>
          <patternFill patternType="none">
            <bgColor indexed="65"/>
          </patternFill>
        </fill>
      </dxf>
    </rfmt>
    <rfmt sheetId="1" sqref="AS221" start="0" length="0">
      <dxf>
        <fill>
          <patternFill patternType="none">
            <bgColor indexed="65"/>
          </patternFill>
        </fill>
      </dxf>
    </rfmt>
    <rfmt sheetId="1" sqref="AT221" start="0" length="0">
      <dxf>
        <fill>
          <patternFill patternType="none">
            <bgColor indexed="65"/>
          </patternFill>
        </fill>
      </dxf>
    </rfmt>
    <rfmt sheetId="1" sqref="AU221" start="0" length="0">
      <dxf>
        <fill>
          <patternFill patternType="none">
            <bgColor indexed="65"/>
          </patternFill>
        </fill>
      </dxf>
    </rfmt>
    <rfmt sheetId="1" sqref="AV221" start="0" length="0">
      <dxf>
        <fill>
          <patternFill patternType="none">
            <bgColor indexed="65"/>
          </patternFill>
        </fill>
      </dxf>
    </rfmt>
    <rfmt sheetId="1" sqref="AW221" start="0" length="0">
      <dxf>
        <fill>
          <patternFill patternType="none">
            <bgColor indexed="65"/>
          </patternFill>
        </fill>
      </dxf>
    </rfmt>
    <rfmt sheetId="1" sqref="AX221" start="0" length="0">
      <dxf>
        <fill>
          <patternFill patternType="none">
            <bgColor indexed="65"/>
          </patternFill>
        </fill>
      </dxf>
    </rfmt>
    <rfmt sheetId="1" sqref="AY221" start="0" length="0">
      <dxf>
        <fill>
          <patternFill patternType="none">
            <bgColor indexed="65"/>
          </patternFill>
        </fill>
      </dxf>
    </rfmt>
    <rfmt sheetId="1" sqref="AZ221" start="0" length="0">
      <dxf>
        <fill>
          <patternFill patternType="none">
            <bgColor indexed="65"/>
          </patternFill>
        </fill>
      </dxf>
    </rfmt>
    <rfmt sheetId="1" sqref="BA221" start="0" length="0">
      <dxf>
        <fill>
          <patternFill patternType="none">
            <bgColor indexed="65"/>
          </patternFill>
        </fill>
      </dxf>
    </rfmt>
    <rfmt sheetId="1" sqref="BB221" start="0" length="0">
      <dxf>
        <fill>
          <patternFill patternType="none">
            <bgColor indexed="65"/>
          </patternFill>
        </fill>
      </dxf>
    </rfmt>
    <rfmt sheetId="1" sqref="BC221" start="0" length="0">
      <dxf>
        <fill>
          <patternFill patternType="none">
            <bgColor indexed="65"/>
          </patternFill>
        </fill>
      </dxf>
    </rfmt>
    <rfmt sheetId="1" sqref="BD221" start="0" length="0">
      <dxf>
        <fill>
          <patternFill patternType="none">
            <bgColor indexed="65"/>
          </patternFill>
        </fill>
      </dxf>
    </rfmt>
    <rfmt sheetId="1" sqref="BE221" start="0" length="0">
      <dxf>
        <fill>
          <patternFill patternType="none">
            <bgColor indexed="65"/>
          </patternFill>
        </fill>
      </dxf>
    </rfmt>
    <rfmt sheetId="1" sqref="BF221" start="0" length="0">
      <dxf>
        <fill>
          <patternFill patternType="none">
            <bgColor indexed="65"/>
          </patternFill>
        </fill>
      </dxf>
    </rfmt>
    <rfmt sheetId="1" sqref="BG221" start="0" length="0">
      <dxf>
        <fill>
          <patternFill patternType="none">
            <bgColor indexed="65"/>
          </patternFill>
        </fill>
      </dxf>
    </rfmt>
    <rfmt sheetId="1" sqref="BH221" start="0" length="0">
      <dxf>
        <fill>
          <patternFill patternType="none">
            <bgColor indexed="65"/>
          </patternFill>
        </fill>
      </dxf>
    </rfmt>
    <rfmt sheetId="1" sqref="BI221" start="0" length="0">
      <dxf>
        <fill>
          <patternFill patternType="none">
            <bgColor indexed="65"/>
          </patternFill>
        </fill>
      </dxf>
    </rfmt>
    <rfmt sheetId="1" sqref="BJ221" start="0" length="0">
      <dxf>
        <fill>
          <patternFill patternType="none">
            <bgColor indexed="65"/>
          </patternFill>
        </fill>
      </dxf>
    </rfmt>
    <rfmt sheetId="1" sqref="BK221" start="0" length="0">
      <dxf>
        <fill>
          <patternFill patternType="none">
            <bgColor indexed="65"/>
          </patternFill>
        </fill>
      </dxf>
    </rfmt>
    <rfmt sheetId="1" sqref="BL221" start="0" length="0">
      <dxf>
        <fill>
          <patternFill patternType="none">
            <bgColor indexed="65"/>
          </patternFill>
        </fill>
      </dxf>
    </rfmt>
    <rfmt sheetId="1" sqref="BM221" start="0" length="0">
      <dxf>
        <fill>
          <patternFill patternType="none">
            <bgColor indexed="65"/>
          </patternFill>
        </fill>
      </dxf>
    </rfmt>
    <rfmt sheetId="1" sqref="BN221" start="0" length="0">
      <dxf>
        <fill>
          <patternFill patternType="none">
            <bgColor indexed="65"/>
          </patternFill>
        </fill>
      </dxf>
    </rfmt>
    <rfmt sheetId="1" sqref="BO221" start="0" length="0">
      <dxf>
        <fill>
          <patternFill patternType="none">
            <bgColor indexed="65"/>
          </patternFill>
        </fill>
      </dxf>
    </rfmt>
    <rfmt sheetId="1" sqref="BP221" start="0" length="0">
      <dxf>
        <fill>
          <patternFill patternType="none">
            <bgColor indexed="65"/>
          </patternFill>
        </fill>
      </dxf>
    </rfmt>
    <rfmt sheetId="1" sqref="BQ221" start="0" length="0">
      <dxf>
        <fill>
          <patternFill patternType="none">
            <bgColor indexed="65"/>
          </patternFill>
        </fill>
      </dxf>
    </rfmt>
    <rfmt sheetId="1" sqref="BR221" start="0" length="0">
      <dxf>
        <fill>
          <patternFill patternType="none">
            <bgColor indexed="65"/>
          </patternFill>
        </fill>
      </dxf>
    </rfmt>
    <rfmt sheetId="1" sqref="BS221" start="0" length="0">
      <dxf>
        <fill>
          <patternFill patternType="none">
            <bgColor indexed="65"/>
          </patternFill>
        </fill>
      </dxf>
    </rfmt>
    <rfmt sheetId="1" sqref="BT221" start="0" length="0">
      <dxf>
        <fill>
          <patternFill patternType="none">
            <bgColor indexed="65"/>
          </patternFill>
        </fill>
      </dxf>
    </rfmt>
    <rfmt sheetId="1" sqref="BU221" start="0" length="0">
      <dxf>
        <fill>
          <patternFill patternType="none">
            <bgColor indexed="65"/>
          </patternFill>
        </fill>
      </dxf>
    </rfmt>
    <rfmt sheetId="1" sqref="BV221" start="0" length="0">
      <dxf>
        <fill>
          <patternFill patternType="none">
            <bgColor indexed="65"/>
          </patternFill>
        </fill>
      </dxf>
    </rfmt>
    <rfmt sheetId="1" sqref="BW221" start="0" length="0">
      <dxf>
        <fill>
          <patternFill patternType="none">
            <bgColor indexed="65"/>
          </patternFill>
        </fill>
      </dxf>
    </rfmt>
    <rfmt sheetId="1" sqref="BX221" start="0" length="0">
      <dxf>
        <fill>
          <patternFill patternType="none">
            <bgColor indexed="65"/>
          </patternFill>
        </fill>
      </dxf>
    </rfmt>
    <rfmt sheetId="1" sqref="BY221" start="0" length="0">
      <dxf>
        <fill>
          <patternFill patternType="none">
            <bgColor indexed="65"/>
          </patternFill>
        </fill>
      </dxf>
    </rfmt>
    <rfmt sheetId="1" sqref="BZ221" start="0" length="0">
      <dxf>
        <fill>
          <patternFill patternType="none">
            <bgColor indexed="65"/>
          </patternFill>
        </fill>
      </dxf>
    </rfmt>
    <rfmt sheetId="1" sqref="CA221" start="0" length="0">
      <dxf>
        <fill>
          <patternFill patternType="none">
            <bgColor indexed="65"/>
          </patternFill>
        </fill>
      </dxf>
    </rfmt>
    <rfmt sheetId="1" sqref="CB221" start="0" length="0">
      <dxf>
        <fill>
          <patternFill patternType="none">
            <bgColor indexed="65"/>
          </patternFill>
        </fill>
      </dxf>
    </rfmt>
    <rfmt sheetId="1" sqref="CC221" start="0" length="0">
      <dxf>
        <fill>
          <patternFill patternType="none">
            <bgColor indexed="65"/>
          </patternFill>
        </fill>
      </dxf>
    </rfmt>
    <rfmt sheetId="1" sqref="CD221" start="0" length="0">
      <dxf>
        <fill>
          <patternFill patternType="none">
            <bgColor indexed="65"/>
          </patternFill>
        </fill>
      </dxf>
    </rfmt>
    <rfmt sheetId="1" sqref="CE221" start="0" length="0">
      <dxf>
        <fill>
          <patternFill patternType="none">
            <bgColor indexed="65"/>
          </patternFill>
        </fill>
      </dxf>
    </rfmt>
    <rfmt sheetId="1" sqref="CF221" start="0" length="0">
      <dxf>
        <fill>
          <patternFill patternType="none">
            <bgColor indexed="65"/>
          </patternFill>
        </fill>
      </dxf>
    </rfmt>
    <rfmt sheetId="1" sqref="CG221" start="0" length="0">
      <dxf>
        <fill>
          <patternFill patternType="none">
            <bgColor indexed="65"/>
          </patternFill>
        </fill>
      </dxf>
    </rfmt>
    <rfmt sheetId="1" sqref="CH221" start="0" length="0">
      <dxf>
        <fill>
          <patternFill patternType="none">
            <bgColor indexed="65"/>
          </patternFill>
        </fill>
      </dxf>
    </rfmt>
    <rfmt sheetId="1" sqref="CI221" start="0" length="0">
      <dxf>
        <fill>
          <patternFill patternType="none">
            <bgColor indexed="65"/>
          </patternFill>
        </fill>
      </dxf>
    </rfmt>
    <rfmt sheetId="1" sqref="CJ221" start="0" length="0">
      <dxf>
        <fill>
          <patternFill patternType="none">
            <bgColor indexed="65"/>
          </patternFill>
        </fill>
      </dxf>
    </rfmt>
    <rfmt sheetId="1" sqref="CK221" start="0" length="0">
      <dxf>
        <fill>
          <patternFill patternType="none">
            <bgColor indexed="65"/>
          </patternFill>
        </fill>
      </dxf>
    </rfmt>
    <rfmt sheetId="1" sqref="CL221" start="0" length="0">
      <dxf>
        <fill>
          <patternFill patternType="none">
            <bgColor indexed="65"/>
          </patternFill>
        </fill>
      </dxf>
    </rfmt>
    <rfmt sheetId="1" sqref="CM221" start="0" length="0">
      <dxf>
        <fill>
          <patternFill patternType="none">
            <bgColor indexed="65"/>
          </patternFill>
        </fill>
      </dxf>
    </rfmt>
    <rfmt sheetId="1" sqref="CN221" start="0" length="0">
      <dxf>
        <fill>
          <patternFill patternType="none">
            <bgColor indexed="65"/>
          </patternFill>
        </fill>
      </dxf>
    </rfmt>
    <rfmt sheetId="1" sqref="CO221" start="0" length="0">
      <dxf>
        <fill>
          <patternFill patternType="none">
            <bgColor indexed="65"/>
          </patternFill>
        </fill>
      </dxf>
    </rfmt>
    <rfmt sheetId="1" sqref="CP221" start="0" length="0">
      <dxf>
        <fill>
          <patternFill patternType="none">
            <bgColor indexed="65"/>
          </patternFill>
        </fill>
      </dxf>
    </rfmt>
    <rfmt sheetId="1" sqref="CQ221" start="0" length="0">
      <dxf>
        <fill>
          <patternFill patternType="none">
            <bgColor indexed="65"/>
          </patternFill>
        </fill>
      </dxf>
    </rfmt>
  </rrc>
  <rcc rId="5628" sId="1">
    <oc r="G211">
      <f>G212+G213+#REF!+#REF!+#REF!+#REF!+#REF!+G222</f>
    </oc>
    <nc r="G211">
      <f>G212+G213+G222</f>
    </nc>
  </rcc>
  <rcc rId="5629" sId="1">
    <oc r="H211">
      <f>H212+H213+#REF!+H221+H222</f>
    </oc>
    <nc r="H211">
      <f>H212+H213+H222</f>
    </nc>
  </rcc>
  <rfmt sheetId="1" sqref="G210:J211">
    <dxf>
      <alignment horizontal="general" readingOrder="0"/>
    </dxf>
  </rfmt>
  <rfmt sheetId="1" sqref="G210:J211">
    <dxf>
      <alignment horizontal="center" readingOrder="0"/>
    </dxf>
  </rfmt>
  <rcv guid="{CFD58EC5-F475-4F0C-8822-861C497EA100}" action="delete"/>
  <rdn rId="0" localSheetId="1" customView="1" name="Z_CFD58EC5_F475_4F0C_8822_861C497EA100_.wvu.PrintArea" hidden="1" oldHidden="1">
    <formula>общее!$A$1:$J$274</formula>
    <oldFormula>общее!$A$1:$J$274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общее!$214:$217</formula>
    <oldFormula>общее!$214:$217</oldFormula>
  </rdn>
  <rdn rId="0" localSheetId="1" customView="1" name="Z_CFD58EC5_F475_4F0C_8822_861C497EA100_.wvu.FilterData" hidden="1" oldHidden="1">
    <formula>общее!$A$6:$J$274</formula>
    <oldFormula>общее!$A$6:$J$274</oldFormula>
  </rdn>
  <rcv guid="{CFD58EC5-F475-4F0C-8822-861C497EA100}" action="add"/>
</revisions>
</file>

<file path=xl/revisions/revisionLog179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общее!$A$1:$J$288</formula>
    <oldFormula>общее!$A$1:$J$288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общее!$216:$219,общее!$221:$226</formula>
    <oldFormula>общее!$216:$219,общее!$221:$226</oldFormula>
  </rdn>
  <rdn rId="0" localSheetId="1" customView="1" name="Z_CFD58EC5_F475_4F0C_8822_861C497EA100_.wvu.FilterData" hidden="1" oldHidden="1">
    <formula>общее!$A$6:$J$288</formula>
    <oldFormula>общее!$A$6:$J$288</oldFormula>
  </rdn>
  <rcv guid="{CFD58EC5-F475-4F0C-8822-861C497EA100}" action="add"/>
</revisions>
</file>

<file path=xl/revisions/revisionLog1791111.xml><?xml version="1.0" encoding="utf-8"?>
<revisions xmlns="http://schemas.openxmlformats.org/spreadsheetml/2006/main" xmlns:r="http://schemas.openxmlformats.org/officeDocument/2006/relationships">
  <rcv guid="{68CBFC64-03A4-4F74-B34E-EE1DB915A668}" action="delete"/>
  <rdn rId="0" localSheetId="1" customView="1" name="Z_68CBFC64_03A4_4F74_B34E_EE1DB915A668_.wvu.FilterData" hidden="1" oldHidden="1">
    <formula>общее!$A$6:$J$313</formula>
    <oldFormula>общее!$A$6:$J$313</oldFormula>
  </rdn>
  <rcv guid="{68CBFC64-03A4-4F74-B34E-EE1DB915A668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1266" sId="1" numFmtId="4">
    <oc r="C66">
      <v>6379.6549999999997</v>
    </oc>
    <nc r="C66">
      <v>2353.4189999999999</v>
    </nc>
  </rcc>
  <rcc rId="1267" sId="1" numFmtId="4">
    <oc r="D66">
      <v>8049.9139999999998</v>
    </oc>
    <nc r="D66">
      <v>3570.6930000000002</v>
    </nc>
  </rcc>
  <rcc rId="1268" sId="1" numFmtId="4">
    <oc r="C68">
      <v>214.08799999999999</v>
    </oc>
    <nc r="C68"/>
  </rcc>
  <rcc rId="1269" sId="1" numFmtId="4">
    <nc r="D68">
      <v>50</v>
    </nc>
  </rcc>
  <rcc rId="1270" sId="1" numFmtId="4">
    <oc r="C70">
      <v>9248.9989999999998</v>
    </oc>
    <nc r="C70">
      <v>795.15899999999999</v>
    </nc>
  </rcc>
  <rcc rId="1271" sId="1" numFmtId="4">
    <oc r="D70">
      <v>803.71299999999997</v>
    </oc>
    <nc r="D70">
      <v>522.08799999999997</v>
    </nc>
  </rcc>
  <rcc rId="1272" sId="1" numFmtId="4">
    <oc r="C77">
      <v>1753.441</v>
    </oc>
    <nc r="C77"/>
  </rcc>
  <rcc rId="1273" sId="1" numFmtId="4">
    <oc r="D77">
      <v>-3.96</v>
    </oc>
    <nc r="D77"/>
  </rcc>
  <rcc rId="1274" sId="1" numFmtId="4">
    <oc r="D78">
      <v>8.5999999999999993E-2</v>
    </oc>
    <nc r="D78"/>
  </rcc>
  <rcc rId="1275" sId="1" numFmtId="4">
    <oc r="C78">
      <v>25.66</v>
    </oc>
    <nc r="C78">
      <v>8.5000000000000006E-2</v>
    </nc>
  </rcc>
  <rcc rId="1276" sId="1" numFmtId="4">
    <oc r="D60">
      <v>1221.1320000000001</v>
    </oc>
    <nc r="D60">
      <v>1221.133</v>
    </nc>
  </rcc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80.xml><?xml version="1.0" encoding="utf-8"?>
<revisions xmlns="http://schemas.openxmlformats.org/spreadsheetml/2006/main" xmlns:r="http://schemas.openxmlformats.org/officeDocument/2006/relationships">
  <rcc rId="6027" sId="1">
    <oc r="I241">
      <f>SUM(H241-G241)</f>
    </oc>
    <nc r="I241">
      <f>SUM(H241-G241)</f>
    </nc>
  </rcc>
  <rcc rId="6028" sId="1">
    <oc r="J241" t="inlineStr">
      <is>
        <t>в 2,9 р.б.</t>
      </is>
    </oc>
    <nc r="J241">
      <f>SUM(H241/G241*100)</f>
    </nc>
  </rcc>
  <rcc rId="6029" sId="1">
    <oc r="I242">
      <f>SUM(H242-G242)</f>
    </oc>
    <nc r="I242">
      <f>SUM(H242-G242)</f>
    </nc>
  </rcc>
  <rcc rId="6030" sId="1">
    <oc r="J242" t="inlineStr">
      <is>
        <t>в 2,9 р.б.</t>
      </is>
    </oc>
    <nc r="J242">
      <f>SUM(H242/G242*100)</f>
    </nc>
  </rcc>
  <rcv guid="{CFD58EC5-F475-4F0C-8822-861C497EA100}" action="delete"/>
  <rdn rId="0" localSheetId="1" customView="1" name="Z_CFD58EC5_F475_4F0C_8822_861C497EA100_.wvu.PrintArea" hidden="1" oldHidden="1">
    <formula>общее!$A$1:$J$256</formula>
    <oldFormula>общее!$A$1:$J$256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общее!$198:$201</formula>
    <oldFormula>общее!$198:$201</oldFormula>
  </rdn>
  <rdn rId="0" localSheetId="1" customView="1" name="Z_CFD58EC5_F475_4F0C_8822_861C497EA100_.wvu.FilterData" hidden="1" oldHidden="1">
    <formula>общее!$A$6:$J$256</formula>
    <oldFormula>общее!$A$6:$J$256</oldFormula>
  </rdn>
  <rcv guid="{CFD58EC5-F475-4F0C-8822-861C497EA100}" action="add"/>
</revisions>
</file>

<file path=xl/revisions/revisionLog1801.xml><?xml version="1.0" encoding="utf-8"?>
<revisions xmlns="http://schemas.openxmlformats.org/spreadsheetml/2006/main" xmlns:r="http://schemas.openxmlformats.org/officeDocument/2006/relationships">
  <rcc rId="5747" sId="1">
    <oc r="C181">
      <f>C182+C183</f>
    </oc>
    <nc r="C181"/>
  </rcc>
  <rcc rId="5748" sId="1" numFmtId="4">
    <oc r="C182">
      <v>0</v>
    </oc>
    <nc r="C182"/>
  </rcc>
  <rcc rId="5749" sId="1" numFmtId="4">
    <oc r="C183">
      <v>0</v>
    </oc>
    <nc r="C183"/>
  </rcc>
  <rcc rId="5750" sId="1">
    <oc r="F181">
      <f>SUM(D181/C181*100)</f>
    </oc>
    <nc r="F181"/>
  </rcc>
  <rcc rId="5751" sId="1">
    <oc r="F182">
      <f>SUM(D182/C182*100)</f>
    </oc>
    <nc r="F182"/>
  </rcc>
  <rcc rId="5752" sId="1">
    <oc r="F183" t="inlineStr">
      <is>
        <t>в 2,0 р.б.</t>
      </is>
    </oc>
    <nc r="F183"/>
  </rcc>
  <rcc rId="5753" sId="1">
    <oc r="J184" t="inlineStr">
      <is>
        <t>в 10,2 р.б.</t>
      </is>
    </oc>
    <nc r="J184">
      <f>SUM(H184/G184*100)</f>
    </nc>
  </rcc>
  <rcc rId="5754" sId="1">
    <oc r="J189">
      <f>SUM(H189/G189*100)</f>
    </oc>
    <nc r="J189" t="inlineStr">
      <is>
        <t>в 82,6 р.б.</t>
      </is>
    </nc>
  </rcc>
  <rcc rId="5755" sId="1">
    <oc r="J188">
      <f>SUM(H188/G188*100)</f>
    </oc>
    <nc r="J188" t="inlineStr">
      <is>
        <t>в 82,6 р.б.</t>
      </is>
    </nc>
  </rcc>
  <rfmt sheetId="1" sqref="J180" start="0" length="0">
    <dxf>
      <font>
        <b val="0"/>
        <sz val="14"/>
        <name val="Times New Roman"/>
        <scheme val="none"/>
      </font>
    </dxf>
  </rfmt>
  <rcc rId="5756" sId="1">
    <oc r="J180" t="inlineStr">
      <is>
        <t>в 22,4 р.б.</t>
      </is>
    </oc>
    <nc r="J180" t="inlineStr">
      <is>
        <t>в 4,1 р.б.</t>
      </is>
    </nc>
  </rcc>
  <rfmt sheetId="1" sqref="J180" start="0" length="2147483647">
    <dxf>
      <font>
        <b/>
      </font>
    </dxf>
  </rfmt>
  <rcv guid="{CFD58EC5-F475-4F0C-8822-861C497EA100}" action="delete"/>
  <rdn rId="0" localSheetId="1" customView="1" name="Z_CFD58EC5_F475_4F0C_8822_861C497EA100_.wvu.PrintArea" hidden="1" oldHidden="1">
    <formula>общее!$A$1:$J$274</formula>
    <oldFormula>общее!$A$1:$J$274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общее!$214:$217</formula>
    <oldFormula>общее!$214:$217</oldFormula>
  </rdn>
  <rdn rId="0" localSheetId="1" customView="1" name="Z_CFD58EC5_F475_4F0C_8822_861C497EA100_.wvu.FilterData" hidden="1" oldHidden="1">
    <formula>общее!$A$6:$J$274</formula>
    <oldFormula>общее!$A$6:$J$274</oldFormula>
  </rdn>
  <rcv guid="{CFD58EC5-F475-4F0C-8822-861C497EA100}" action="add"/>
</revisions>
</file>

<file path=xl/revisions/revisionLog18011.xml><?xml version="1.0" encoding="utf-8"?>
<revisions xmlns="http://schemas.openxmlformats.org/spreadsheetml/2006/main" xmlns:r="http://schemas.openxmlformats.org/officeDocument/2006/relationships">
  <rfmt sheetId="1" sqref="I256" start="0" length="2147483647">
    <dxf>
      <font>
        <b/>
      </font>
    </dxf>
  </rfmt>
  <rfmt sheetId="1" sqref="J256" start="0" length="2147483647">
    <dxf>
      <font>
        <b/>
      </font>
    </dxf>
  </rfmt>
  <rrc rId="5498" sId="1" ref="A257:XFD257" action="deleteRow">
    <undo index="3" exp="ref" v="1" dr="C257" r="C256" sId="1"/>
    <rfmt sheetId="1" xfDxf="1" sqref="A257:XFD257" start="0" length="0">
      <dxf>
        <font>
          <sz val="11"/>
        </font>
        <fill>
          <patternFill patternType="solid">
            <bgColor rgb="FFFFFF00"/>
          </patternFill>
        </fill>
      </dxf>
    </rfmt>
    <rcc rId="0" sId="1" dxf="1">
      <nc r="A257" t="inlineStr">
        <is>
          <t>8720</t>
        </is>
      </nc>
      <ndxf>
        <font>
          <sz val="14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257" t="inlineStr">
        <is>
          <t>Заходи із запобігання та ліквідації наслідків у будівлі установ, закладів, організацій комунальної власності за рахунок коштів резервного фонду місцевого бюджету</t>
        </is>
      </nc>
      <ndxf>
        <font>
          <sz val="14"/>
          <color rgb="FF000000"/>
          <name val="Times New Roman"/>
          <scheme val="none"/>
        </font>
        <fill>
          <patternFill patternType="none">
            <bgColor indexed="65"/>
          </patternFill>
        </fill>
        <alignment horizontal="left" vertical="center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fmt sheetId="1" sqref="C257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57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57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57" start="0" length="0">
      <dxf>
        <font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57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7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57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7" start="0" length="0">
      <dxf>
        <font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57" start="0" length="0">
      <dxf>
        <fill>
          <patternFill patternType="none">
            <bgColor indexed="65"/>
          </patternFill>
        </fill>
      </dxf>
    </rfmt>
    <rfmt sheetId="1" sqref="L257" start="0" length="0">
      <dxf>
        <fill>
          <patternFill patternType="none">
            <bgColor indexed="65"/>
          </patternFill>
        </fill>
      </dxf>
    </rfmt>
    <rfmt sheetId="1" sqref="M257" start="0" length="0">
      <dxf>
        <fill>
          <patternFill patternType="none">
            <bgColor indexed="65"/>
          </patternFill>
        </fill>
      </dxf>
    </rfmt>
    <rfmt sheetId="1" sqref="N257" start="0" length="0">
      <dxf>
        <fill>
          <patternFill patternType="none">
            <bgColor indexed="65"/>
          </patternFill>
        </fill>
      </dxf>
    </rfmt>
    <rfmt sheetId="1" sqref="O257" start="0" length="0">
      <dxf>
        <fill>
          <patternFill patternType="none">
            <bgColor indexed="65"/>
          </patternFill>
        </fill>
      </dxf>
    </rfmt>
    <rfmt sheetId="1" sqref="P257" start="0" length="0">
      <dxf>
        <fill>
          <patternFill patternType="none">
            <bgColor indexed="65"/>
          </patternFill>
        </fill>
      </dxf>
    </rfmt>
    <rfmt sheetId="1" sqref="Q257" start="0" length="0">
      <dxf>
        <fill>
          <patternFill patternType="none">
            <bgColor indexed="65"/>
          </patternFill>
        </fill>
      </dxf>
    </rfmt>
    <rfmt sheetId="1" sqref="R257" start="0" length="0">
      <dxf>
        <fill>
          <patternFill patternType="none">
            <bgColor indexed="65"/>
          </patternFill>
        </fill>
      </dxf>
    </rfmt>
    <rfmt sheetId="1" sqref="S257" start="0" length="0">
      <dxf>
        <fill>
          <patternFill patternType="none">
            <bgColor indexed="65"/>
          </patternFill>
        </fill>
      </dxf>
    </rfmt>
    <rfmt sheetId="1" sqref="T257" start="0" length="0">
      <dxf>
        <fill>
          <patternFill patternType="none">
            <bgColor indexed="65"/>
          </patternFill>
        </fill>
      </dxf>
    </rfmt>
    <rfmt sheetId="1" sqref="U257" start="0" length="0">
      <dxf>
        <fill>
          <patternFill patternType="none">
            <bgColor indexed="65"/>
          </patternFill>
        </fill>
      </dxf>
    </rfmt>
    <rfmt sheetId="1" sqref="V257" start="0" length="0">
      <dxf>
        <fill>
          <patternFill patternType="none">
            <bgColor indexed="65"/>
          </patternFill>
        </fill>
      </dxf>
    </rfmt>
    <rfmt sheetId="1" sqref="W257" start="0" length="0">
      <dxf>
        <fill>
          <patternFill patternType="none">
            <bgColor indexed="65"/>
          </patternFill>
        </fill>
      </dxf>
    </rfmt>
    <rfmt sheetId="1" sqref="X257" start="0" length="0">
      <dxf>
        <fill>
          <patternFill patternType="none">
            <bgColor indexed="65"/>
          </patternFill>
        </fill>
      </dxf>
    </rfmt>
    <rfmt sheetId="1" sqref="Y257" start="0" length="0">
      <dxf>
        <fill>
          <patternFill patternType="none">
            <bgColor indexed="65"/>
          </patternFill>
        </fill>
      </dxf>
    </rfmt>
    <rfmt sheetId="1" sqref="Z257" start="0" length="0">
      <dxf>
        <fill>
          <patternFill patternType="none">
            <bgColor indexed="65"/>
          </patternFill>
        </fill>
      </dxf>
    </rfmt>
    <rfmt sheetId="1" sqref="AA257" start="0" length="0">
      <dxf>
        <fill>
          <patternFill patternType="none">
            <bgColor indexed="65"/>
          </patternFill>
        </fill>
      </dxf>
    </rfmt>
    <rfmt sheetId="1" sqref="AB257" start="0" length="0">
      <dxf>
        <fill>
          <patternFill patternType="none">
            <bgColor indexed="65"/>
          </patternFill>
        </fill>
      </dxf>
    </rfmt>
    <rfmt sheetId="1" sqref="AC257" start="0" length="0">
      <dxf>
        <fill>
          <patternFill patternType="none">
            <bgColor indexed="65"/>
          </patternFill>
        </fill>
      </dxf>
    </rfmt>
    <rfmt sheetId="1" sqref="AD257" start="0" length="0">
      <dxf>
        <fill>
          <patternFill patternType="none">
            <bgColor indexed="65"/>
          </patternFill>
        </fill>
      </dxf>
    </rfmt>
    <rfmt sheetId="1" sqref="AE257" start="0" length="0">
      <dxf>
        <fill>
          <patternFill patternType="none">
            <bgColor indexed="65"/>
          </patternFill>
        </fill>
      </dxf>
    </rfmt>
    <rfmt sheetId="1" sqref="AF257" start="0" length="0">
      <dxf>
        <fill>
          <patternFill patternType="none">
            <bgColor indexed="65"/>
          </patternFill>
        </fill>
      </dxf>
    </rfmt>
    <rfmt sheetId="1" sqref="AG257" start="0" length="0">
      <dxf>
        <fill>
          <patternFill patternType="none">
            <bgColor indexed="65"/>
          </patternFill>
        </fill>
      </dxf>
    </rfmt>
    <rfmt sheetId="1" sqref="AH257" start="0" length="0">
      <dxf>
        <fill>
          <patternFill patternType="none">
            <bgColor indexed="65"/>
          </patternFill>
        </fill>
      </dxf>
    </rfmt>
    <rfmt sheetId="1" sqref="AI257" start="0" length="0">
      <dxf>
        <fill>
          <patternFill patternType="none">
            <bgColor indexed="65"/>
          </patternFill>
        </fill>
      </dxf>
    </rfmt>
    <rfmt sheetId="1" sqref="AJ257" start="0" length="0">
      <dxf>
        <fill>
          <patternFill patternType="none">
            <bgColor indexed="65"/>
          </patternFill>
        </fill>
      </dxf>
    </rfmt>
    <rfmt sheetId="1" sqref="AK257" start="0" length="0">
      <dxf>
        <fill>
          <patternFill patternType="none">
            <bgColor indexed="65"/>
          </patternFill>
        </fill>
      </dxf>
    </rfmt>
    <rfmt sheetId="1" sqref="AL257" start="0" length="0">
      <dxf>
        <fill>
          <patternFill patternType="none">
            <bgColor indexed="65"/>
          </patternFill>
        </fill>
      </dxf>
    </rfmt>
    <rfmt sheetId="1" sqref="AM257" start="0" length="0">
      <dxf>
        <fill>
          <patternFill patternType="none">
            <bgColor indexed="65"/>
          </patternFill>
        </fill>
      </dxf>
    </rfmt>
    <rfmt sheetId="1" sqref="AN257" start="0" length="0">
      <dxf>
        <fill>
          <patternFill patternType="none">
            <bgColor indexed="65"/>
          </patternFill>
        </fill>
      </dxf>
    </rfmt>
    <rfmt sheetId="1" sqref="AO257" start="0" length="0">
      <dxf>
        <fill>
          <patternFill patternType="none">
            <bgColor indexed="65"/>
          </patternFill>
        </fill>
      </dxf>
    </rfmt>
    <rfmt sheetId="1" sqref="AP257" start="0" length="0">
      <dxf>
        <fill>
          <patternFill patternType="none">
            <bgColor indexed="65"/>
          </patternFill>
        </fill>
      </dxf>
    </rfmt>
    <rfmt sheetId="1" sqref="AQ257" start="0" length="0">
      <dxf>
        <fill>
          <patternFill patternType="none">
            <bgColor indexed="65"/>
          </patternFill>
        </fill>
      </dxf>
    </rfmt>
    <rfmt sheetId="1" sqref="AR257" start="0" length="0">
      <dxf>
        <fill>
          <patternFill patternType="none">
            <bgColor indexed="65"/>
          </patternFill>
        </fill>
      </dxf>
    </rfmt>
    <rfmt sheetId="1" sqref="AS257" start="0" length="0">
      <dxf>
        <fill>
          <patternFill patternType="none">
            <bgColor indexed="65"/>
          </patternFill>
        </fill>
      </dxf>
    </rfmt>
    <rfmt sheetId="1" sqref="AT257" start="0" length="0">
      <dxf>
        <fill>
          <patternFill patternType="none">
            <bgColor indexed="65"/>
          </patternFill>
        </fill>
      </dxf>
    </rfmt>
    <rfmt sheetId="1" sqref="AU257" start="0" length="0">
      <dxf>
        <fill>
          <patternFill patternType="none">
            <bgColor indexed="65"/>
          </patternFill>
        </fill>
      </dxf>
    </rfmt>
    <rfmt sheetId="1" sqref="AV257" start="0" length="0">
      <dxf>
        <fill>
          <patternFill patternType="none">
            <bgColor indexed="65"/>
          </patternFill>
        </fill>
      </dxf>
    </rfmt>
    <rfmt sheetId="1" sqref="AW257" start="0" length="0">
      <dxf>
        <fill>
          <patternFill patternType="none">
            <bgColor indexed="65"/>
          </patternFill>
        </fill>
      </dxf>
    </rfmt>
    <rfmt sheetId="1" sqref="AX257" start="0" length="0">
      <dxf>
        <fill>
          <patternFill patternType="none">
            <bgColor indexed="65"/>
          </patternFill>
        </fill>
      </dxf>
    </rfmt>
    <rfmt sheetId="1" sqref="AY257" start="0" length="0">
      <dxf>
        <fill>
          <patternFill patternType="none">
            <bgColor indexed="65"/>
          </patternFill>
        </fill>
      </dxf>
    </rfmt>
    <rfmt sheetId="1" sqref="AZ257" start="0" length="0">
      <dxf>
        <fill>
          <patternFill patternType="none">
            <bgColor indexed="65"/>
          </patternFill>
        </fill>
      </dxf>
    </rfmt>
    <rfmt sheetId="1" sqref="BA257" start="0" length="0">
      <dxf>
        <fill>
          <patternFill patternType="none">
            <bgColor indexed="65"/>
          </patternFill>
        </fill>
      </dxf>
    </rfmt>
    <rfmt sheetId="1" sqref="BB257" start="0" length="0">
      <dxf>
        <fill>
          <patternFill patternType="none">
            <bgColor indexed="65"/>
          </patternFill>
        </fill>
      </dxf>
    </rfmt>
    <rfmt sheetId="1" sqref="BC257" start="0" length="0">
      <dxf>
        <fill>
          <patternFill patternType="none">
            <bgColor indexed="65"/>
          </patternFill>
        </fill>
      </dxf>
    </rfmt>
    <rfmt sheetId="1" sqref="BD257" start="0" length="0">
      <dxf>
        <fill>
          <patternFill patternType="none">
            <bgColor indexed="65"/>
          </patternFill>
        </fill>
      </dxf>
    </rfmt>
    <rfmt sheetId="1" sqref="BE257" start="0" length="0">
      <dxf>
        <fill>
          <patternFill patternType="none">
            <bgColor indexed="65"/>
          </patternFill>
        </fill>
      </dxf>
    </rfmt>
    <rfmt sheetId="1" sqref="BF257" start="0" length="0">
      <dxf>
        <fill>
          <patternFill patternType="none">
            <bgColor indexed="65"/>
          </patternFill>
        </fill>
      </dxf>
    </rfmt>
    <rfmt sheetId="1" sqref="BG257" start="0" length="0">
      <dxf>
        <fill>
          <patternFill patternType="none">
            <bgColor indexed="65"/>
          </patternFill>
        </fill>
      </dxf>
    </rfmt>
    <rfmt sheetId="1" sqref="BH257" start="0" length="0">
      <dxf>
        <fill>
          <patternFill patternType="none">
            <bgColor indexed="65"/>
          </patternFill>
        </fill>
      </dxf>
    </rfmt>
    <rfmt sheetId="1" sqref="BI257" start="0" length="0">
      <dxf>
        <fill>
          <patternFill patternType="none">
            <bgColor indexed="65"/>
          </patternFill>
        </fill>
      </dxf>
    </rfmt>
    <rfmt sheetId="1" sqref="BJ257" start="0" length="0">
      <dxf>
        <fill>
          <patternFill patternType="none">
            <bgColor indexed="65"/>
          </patternFill>
        </fill>
      </dxf>
    </rfmt>
    <rfmt sheetId="1" sqref="BK257" start="0" length="0">
      <dxf>
        <fill>
          <patternFill patternType="none">
            <bgColor indexed="65"/>
          </patternFill>
        </fill>
      </dxf>
    </rfmt>
    <rfmt sheetId="1" sqref="BL257" start="0" length="0">
      <dxf>
        <fill>
          <patternFill patternType="none">
            <bgColor indexed="65"/>
          </patternFill>
        </fill>
      </dxf>
    </rfmt>
    <rfmt sheetId="1" sqref="BM257" start="0" length="0">
      <dxf>
        <fill>
          <patternFill patternType="none">
            <bgColor indexed="65"/>
          </patternFill>
        </fill>
      </dxf>
    </rfmt>
    <rfmt sheetId="1" sqref="BN257" start="0" length="0">
      <dxf>
        <fill>
          <patternFill patternType="none">
            <bgColor indexed="65"/>
          </patternFill>
        </fill>
      </dxf>
    </rfmt>
    <rfmt sheetId="1" sqref="BO257" start="0" length="0">
      <dxf>
        <fill>
          <patternFill patternType="none">
            <bgColor indexed="65"/>
          </patternFill>
        </fill>
      </dxf>
    </rfmt>
    <rfmt sheetId="1" sqref="BP257" start="0" length="0">
      <dxf>
        <fill>
          <patternFill patternType="none">
            <bgColor indexed="65"/>
          </patternFill>
        </fill>
      </dxf>
    </rfmt>
    <rfmt sheetId="1" sqref="BQ257" start="0" length="0">
      <dxf>
        <fill>
          <patternFill patternType="none">
            <bgColor indexed="65"/>
          </patternFill>
        </fill>
      </dxf>
    </rfmt>
    <rfmt sheetId="1" sqref="BR257" start="0" length="0">
      <dxf>
        <fill>
          <patternFill patternType="none">
            <bgColor indexed="65"/>
          </patternFill>
        </fill>
      </dxf>
    </rfmt>
    <rfmt sheetId="1" sqref="BS257" start="0" length="0">
      <dxf>
        <fill>
          <patternFill patternType="none">
            <bgColor indexed="65"/>
          </patternFill>
        </fill>
      </dxf>
    </rfmt>
    <rfmt sheetId="1" sqref="BT257" start="0" length="0">
      <dxf>
        <fill>
          <patternFill patternType="none">
            <bgColor indexed="65"/>
          </patternFill>
        </fill>
      </dxf>
    </rfmt>
    <rfmt sheetId="1" sqref="BU257" start="0" length="0">
      <dxf>
        <fill>
          <patternFill patternType="none">
            <bgColor indexed="65"/>
          </patternFill>
        </fill>
      </dxf>
    </rfmt>
    <rfmt sheetId="1" sqref="BV257" start="0" length="0">
      <dxf>
        <fill>
          <patternFill patternType="none">
            <bgColor indexed="65"/>
          </patternFill>
        </fill>
      </dxf>
    </rfmt>
    <rfmt sheetId="1" sqref="BW257" start="0" length="0">
      <dxf>
        <fill>
          <patternFill patternType="none">
            <bgColor indexed="65"/>
          </patternFill>
        </fill>
      </dxf>
    </rfmt>
    <rfmt sheetId="1" sqref="BX257" start="0" length="0">
      <dxf>
        <fill>
          <patternFill patternType="none">
            <bgColor indexed="65"/>
          </patternFill>
        </fill>
      </dxf>
    </rfmt>
    <rfmt sheetId="1" sqref="BY257" start="0" length="0">
      <dxf>
        <fill>
          <patternFill patternType="none">
            <bgColor indexed="65"/>
          </patternFill>
        </fill>
      </dxf>
    </rfmt>
    <rfmt sheetId="1" sqref="BZ257" start="0" length="0">
      <dxf>
        <fill>
          <patternFill patternType="none">
            <bgColor indexed="65"/>
          </patternFill>
        </fill>
      </dxf>
    </rfmt>
    <rfmt sheetId="1" sqref="CA257" start="0" length="0">
      <dxf>
        <fill>
          <patternFill patternType="none">
            <bgColor indexed="65"/>
          </patternFill>
        </fill>
      </dxf>
    </rfmt>
    <rfmt sheetId="1" sqref="CB257" start="0" length="0">
      <dxf>
        <fill>
          <patternFill patternType="none">
            <bgColor indexed="65"/>
          </patternFill>
        </fill>
      </dxf>
    </rfmt>
    <rfmt sheetId="1" sqref="CC257" start="0" length="0">
      <dxf>
        <fill>
          <patternFill patternType="none">
            <bgColor indexed="65"/>
          </patternFill>
        </fill>
      </dxf>
    </rfmt>
    <rfmt sheetId="1" sqref="CD257" start="0" length="0">
      <dxf>
        <fill>
          <patternFill patternType="none">
            <bgColor indexed="65"/>
          </patternFill>
        </fill>
      </dxf>
    </rfmt>
    <rfmt sheetId="1" sqref="CE257" start="0" length="0">
      <dxf>
        <fill>
          <patternFill patternType="none">
            <bgColor indexed="65"/>
          </patternFill>
        </fill>
      </dxf>
    </rfmt>
    <rfmt sheetId="1" sqref="CF257" start="0" length="0">
      <dxf>
        <fill>
          <patternFill patternType="none">
            <bgColor indexed="65"/>
          </patternFill>
        </fill>
      </dxf>
    </rfmt>
    <rfmt sheetId="1" sqref="CG257" start="0" length="0">
      <dxf>
        <fill>
          <patternFill patternType="none">
            <bgColor indexed="65"/>
          </patternFill>
        </fill>
      </dxf>
    </rfmt>
    <rfmt sheetId="1" sqref="CH257" start="0" length="0">
      <dxf>
        <fill>
          <patternFill patternType="none">
            <bgColor indexed="65"/>
          </patternFill>
        </fill>
      </dxf>
    </rfmt>
    <rfmt sheetId="1" sqref="CI257" start="0" length="0">
      <dxf>
        <fill>
          <patternFill patternType="none">
            <bgColor indexed="65"/>
          </patternFill>
        </fill>
      </dxf>
    </rfmt>
    <rfmt sheetId="1" sqref="CJ257" start="0" length="0">
      <dxf>
        <fill>
          <patternFill patternType="none">
            <bgColor indexed="65"/>
          </patternFill>
        </fill>
      </dxf>
    </rfmt>
    <rfmt sheetId="1" sqref="CK257" start="0" length="0">
      <dxf>
        <fill>
          <patternFill patternType="none">
            <bgColor indexed="65"/>
          </patternFill>
        </fill>
      </dxf>
    </rfmt>
    <rfmt sheetId="1" sqref="CL257" start="0" length="0">
      <dxf>
        <fill>
          <patternFill patternType="none">
            <bgColor indexed="65"/>
          </patternFill>
        </fill>
      </dxf>
    </rfmt>
    <rfmt sheetId="1" sqref="CM257" start="0" length="0">
      <dxf>
        <fill>
          <patternFill patternType="none">
            <bgColor indexed="65"/>
          </patternFill>
        </fill>
      </dxf>
    </rfmt>
    <rfmt sheetId="1" sqref="CN257" start="0" length="0">
      <dxf>
        <fill>
          <patternFill patternType="none">
            <bgColor indexed="65"/>
          </patternFill>
        </fill>
      </dxf>
    </rfmt>
    <rfmt sheetId="1" sqref="CO257" start="0" length="0">
      <dxf>
        <fill>
          <patternFill patternType="none">
            <bgColor indexed="65"/>
          </patternFill>
        </fill>
      </dxf>
    </rfmt>
    <rfmt sheetId="1" sqref="CP257" start="0" length="0">
      <dxf>
        <fill>
          <patternFill patternType="none">
            <bgColor indexed="65"/>
          </patternFill>
        </fill>
      </dxf>
    </rfmt>
    <rfmt sheetId="1" sqref="CQ257" start="0" length="0">
      <dxf>
        <fill>
          <patternFill patternType="none">
            <bgColor indexed="65"/>
          </patternFill>
        </fill>
      </dxf>
    </rfmt>
  </rrc>
  <rrc rId="5499" sId="1" ref="A257:XFD257" action="deleteRow">
    <undo index="1" exp="ref" v="1" dr="H257" r="H256" sId="1"/>
    <undo index="1" exp="ref" v="1" dr="G257" r="G256" sId="1"/>
    <undo index="1" exp="ref" v="1" dr="C257" r="C256" sId="1"/>
    <rfmt sheetId="1" xfDxf="1" sqref="A257:XFD257" start="0" length="0">
      <dxf>
        <font>
          <sz val="11"/>
        </font>
        <fill>
          <patternFill patternType="solid">
            <bgColor rgb="FFFFFF00"/>
          </patternFill>
        </fill>
      </dxf>
    </rfmt>
    <rcc rId="0" sId="1" dxf="1">
      <nc r="A257" t="inlineStr">
        <is>
          <t>8740</t>
        </is>
      </nc>
      <ndxf>
        <font>
          <sz val="14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257" t="inlineStr">
        <is>
          <t>Заходи із запобігання та ліквідації наслідків надзвичайних ситуацій у житлово-комунальному господарстві за рахунок коштів резервного фонду місцевого бюджету</t>
        </is>
      </nc>
      <ndxf>
        <font>
          <sz val="14"/>
          <color rgb="FF000000"/>
          <name val="Times New Roman"/>
          <scheme val="none"/>
        </font>
        <fill>
          <patternFill patternType="none">
            <bgColor indexed="65"/>
          </patternFill>
        </fill>
        <alignment horizontal="left" vertical="center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fmt sheetId="1" sqref="C257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57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57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57" start="0" length="0">
      <dxf>
        <font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57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7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57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7" start="0" length="0">
      <dxf>
        <font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57" start="0" length="0">
      <dxf>
        <fill>
          <patternFill patternType="none">
            <bgColor indexed="65"/>
          </patternFill>
        </fill>
      </dxf>
    </rfmt>
    <rfmt sheetId="1" sqref="L257" start="0" length="0">
      <dxf>
        <fill>
          <patternFill patternType="none">
            <bgColor indexed="65"/>
          </patternFill>
        </fill>
      </dxf>
    </rfmt>
    <rfmt sheetId="1" sqref="M257" start="0" length="0">
      <dxf>
        <fill>
          <patternFill patternType="none">
            <bgColor indexed="65"/>
          </patternFill>
        </fill>
      </dxf>
    </rfmt>
    <rfmt sheetId="1" sqref="N257" start="0" length="0">
      <dxf>
        <fill>
          <patternFill patternType="none">
            <bgColor indexed="65"/>
          </patternFill>
        </fill>
      </dxf>
    </rfmt>
    <rfmt sheetId="1" sqref="O257" start="0" length="0">
      <dxf>
        <fill>
          <patternFill patternType="none">
            <bgColor indexed="65"/>
          </patternFill>
        </fill>
      </dxf>
    </rfmt>
    <rfmt sheetId="1" sqref="P257" start="0" length="0">
      <dxf>
        <fill>
          <patternFill patternType="none">
            <bgColor indexed="65"/>
          </patternFill>
        </fill>
      </dxf>
    </rfmt>
    <rfmt sheetId="1" sqref="Q257" start="0" length="0">
      <dxf>
        <fill>
          <patternFill patternType="none">
            <bgColor indexed="65"/>
          </patternFill>
        </fill>
      </dxf>
    </rfmt>
    <rfmt sheetId="1" sqref="R257" start="0" length="0">
      <dxf>
        <fill>
          <patternFill patternType="none">
            <bgColor indexed="65"/>
          </patternFill>
        </fill>
      </dxf>
    </rfmt>
    <rfmt sheetId="1" sqref="S257" start="0" length="0">
      <dxf>
        <fill>
          <patternFill patternType="none">
            <bgColor indexed="65"/>
          </patternFill>
        </fill>
      </dxf>
    </rfmt>
    <rfmt sheetId="1" sqref="T257" start="0" length="0">
      <dxf>
        <fill>
          <patternFill patternType="none">
            <bgColor indexed="65"/>
          </patternFill>
        </fill>
      </dxf>
    </rfmt>
    <rfmt sheetId="1" sqref="U257" start="0" length="0">
      <dxf>
        <fill>
          <patternFill patternType="none">
            <bgColor indexed="65"/>
          </patternFill>
        </fill>
      </dxf>
    </rfmt>
    <rfmt sheetId="1" sqref="V257" start="0" length="0">
      <dxf>
        <fill>
          <patternFill patternType="none">
            <bgColor indexed="65"/>
          </patternFill>
        </fill>
      </dxf>
    </rfmt>
    <rfmt sheetId="1" sqref="W257" start="0" length="0">
      <dxf>
        <fill>
          <patternFill patternType="none">
            <bgColor indexed="65"/>
          </patternFill>
        </fill>
      </dxf>
    </rfmt>
    <rfmt sheetId="1" sqref="X257" start="0" length="0">
      <dxf>
        <fill>
          <patternFill patternType="none">
            <bgColor indexed="65"/>
          </patternFill>
        </fill>
      </dxf>
    </rfmt>
    <rfmt sheetId="1" sqref="Y257" start="0" length="0">
      <dxf>
        <fill>
          <patternFill patternType="none">
            <bgColor indexed="65"/>
          </patternFill>
        </fill>
      </dxf>
    </rfmt>
    <rfmt sheetId="1" sqref="Z257" start="0" length="0">
      <dxf>
        <fill>
          <patternFill patternType="none">
            <bgColor indexed="65"/>
          </patternFill>
        </fill>
      </dxf>
    </rfmt>
    <rfmt sheetId="1" sqref="AA257" start="0" length="0">
      <dxf>
        <fill>
          <patternFill patternType="none">
            <bgColor indexed="65"/>
          </patternFill>
        </fill>
      </dxf>
    </rfmt>
    <rfmt sheetId="1" sqref="AB257" start="0" length="0">
      <dxf>
        <fill>
          <patternFill patternType="none">
            <bgColor indexed="65"/>
          </patternFill>
        </fill>
      </dxf>
    </rfmt>
    <rfmt sheetId="1" sqref="AC257" start="0" length="0">
      <dxf>
        <fill>
          <patternFill patternType="none">
            <bgColor indexed="65"/>
          </patternFill>
        </fill>
      </dxf>
    </rfmt>
    <rfmt sheetId="1" sqref="AD257" start="0" length="0">
      <dxf>
        <fill>
          <patternFill patternType="none">
            <bgColor indexed="65"/>
          </patternFill>
        </fill>
      </dxf>
    </rfmt>
    <rfmt sheetId="1" sqref="AE257" start="0" length="0">
      <dxf>
        <fill>
          <patternFill patternType="none">
            <bgColor indexed="65"/>
          </patternFill>
        </fill>
      </dxf>
    </rfmt>
    <rfmt sheetId="1" sqref="AF257" start="0" length="0">
      <dxf>
        <fill>
          <patternFill patternType="none">
            <bgColor indexed="65"/>
          </patternFill>
        </fill>
      </dxf>
    </rfmt>
    <rfmt sheetId="1" sqref="AG257" start="0" length="0">
      <dxf>
        <fill>
          <patternFill patternType="none">
            <bgColor indexed="65"/>
          </patternFill>
        </fill>
      </dxf>
    </rfmt>
    <rfmt sheetId="1" sqref="AH257" start="0" length="0">
      <dxf>
        <fill>
          <patternFill patternType="none">
            <bgColor indexed="65"/>
          </patternFill>
        </fill>
      </dxf>
    </rfmt>
    <rfmt sheetId="1" sqref="AI257" start="0" length="0">
      <dxf>
        <fill>
          <patternFill patternType="none">
            <bgColor indexed="65"/>
          </patternFill>
        </fill>
      </dxf>
    </rfmt>
    <rfmt sheetId="1" sqref="AJ257" start="0" length="0">
      <dxf>
        <fill>
          <patternFill patternType="none">
            <bgColor indexed="65"/>
          </patternFill>
        </fill>
      </dxf>
    </rfmt>
    <rfmt sheetId="1" sqref="AK257" start="0" length="0">
      <dxf>
        <fill>
          <patternFill patternType="none">
            <bgColor indexed="65"/>
          </patternFill>
        </fill>
      </dxf>
    </rfmt>
    <rfmt sheetId="1" sqref="AL257" start="0" length="0">
      <dxf>
        <fill>
          <patternFill patternType="none">
            <bgColor indexed="65"/>
          </patternFill>
        </fill>
      </dxf>
    </rfmt>
    <rfmt sheetId="1" sqref="AM257" start="0" length="0">
      <dxf>
        <fill>
          <patternFill patternType="none">
            <bgColor indexed="65"/>
          </patternFill>
        </fill>
      </dxf>
    </rfmt>
    <rfmt sheetId="1" sqref="AN257" start="0" length="0">
      <dxf>
        <fill>
          <patternFill patternType="none">
            <bgColor indexed="65"/>
          </patternFill>
        </fill>
      </dxf>
    </rfmt>
    <rfmt sheetId="1" sqref="AO257" start="0" length="0">
      <dxf>
        <fill>
          <patternFill patternType="none">
            <bgColor indexed="65"/>
          </patternFill>
        </fill>
      </dxf>
    </rfmt>
    <rfmt sheetId="1" sqref="AP257" start="0" length="0">
      <dxf>
        <fill>
          <patternFill patternType="none">
            <bgColor indexed="65"/>
          </patternFill>
        </fill>
      </dxf>
    </rfmt>
    <rfmt sheetId="1" sqref="AQ257" start="0" length="0">
      <dxf>
        <fill>
          <patternFill patternType="none">
            <bgColor indexed="65"/>
          </patternFill>
        </fill>
      </dxf>
    </rfmt>
    <rfmt sheetId="1" sqref="AR257" start="0" length="0">
      <dxf>
        <fill>
          <patternFill patternType="none">
            <bgColor indexed="65"/>
          </patternFill>
        </fill>
      </dxf>
    </rfmt>
    <rfmt sheetId="1" sqref="AS257" start="0" length="0">
      <dxf>
        <fill>
          <patternFill patternType="none">
            <bgColor indexed="65"/>
          </patternFill>
        </fill>
      </dxf>
    </rfmt>
    <rfmt sheetId="1" sqref="AT257" start="0" length="0">
      <dxf>
        <fill>
          <patternFill patternType="none">
            <bgColor indexed="65"/>
          </patternFill>
        </fill>
      </dxf>
    </rfmt>
    <rfmt sheetId="1" sqref="AU257" start="0" length="0">
      <dxf>
        <fill>
          <patternFill patternType="none">
            <bgColor indexed="65"/>
          </patternFill>
        </fill>
      </dxf>
    </rfmt>
    <rfmt sheetId="1" sqref="AV257" start="0" length="0">
      <dxf>
        <fill>
          <patternFill patternType="none">
            <bgColor indexed="65"/>
          </patternFill>
        </fill>
      </dxf>
    </rfmt>
    <rfmt sheetId="1" sqref="AW257" start="0" length="0">
      <dxf>
        <fill>
          <patternFill patternType="none">
            <bgColor indexed="65"/>
          </patternFill>
        </fill>
      </dxf>
    </rfmt>
    <rfmt sheetId="1" sqref="AX257" start="0" length="0">
      <dxf>
        <fill>
          <patternFill patternType="none">
            <bgColor indexed="65"/>
          </patternFill>
        </fill>
      </dxf>
    </rfmt>
    <rfmt sheetId="1" sqref="AY257" start="0" length="0">
      <dxf>
        <fill>
          <patternFill patternType="none">
            <bgColor indexed="65"/>
          </patternFill>
        </fill>
      </dxf>
    </rfmt>
    <rfmt sheetId="1" sqref="AZ257" start="0" length="0">
      <dxf>
        <fill>
          <patternFill patternType="none">
            <bgColor indexed="65"/>
          </patternFill>
        </fill>
      </dxf>
    </rfmt>
    <rfmt sheetId="1" sqref="BA257" start="0" length="0">
      <dxf>
        <fill>
          <patternFill patternType="none">
            <bgColor indexed="65"/>
          </patternFill>
        </fill>
      </dxf>
    </rfmt>
    <rfmt sheetId="1" sqref="BB257" start="0" length="0">
      <dxf>
        <fill>
          <patternFill patternType="none">
            <bgColor indexed="65"/>
          </patternFill>
        </fill>
      </dxf>
    </rfmt>
    <rfmt sheetId="1" sqref="BC257" start="0" length="0">
      <dxf>
        <fill>
          <patternFill patternType="none">
            <bgColor indexed="65"/>
          </patternFill>
        </fill>
      </dxf>
    </rfmt>
    <rfmt sheetId="1" sqref="BD257" start="0" length="0">
      <dxf>
        <fill>
          <patternFill patternType="none">
            <bgColor indexed="65"/>
          </patternFill>
        </fill>
      </dxf>
    </rfmt>
    <rfmt sheetId="1" sqref="BE257" start="0" length="0">
      <dxf>
        <fill>
          <patternFill patternType="none">
            <bgColor indexed="65"/>
          </patternFill>
        </fill>
      </dxf>
    </rfmt>
    <rfmt sheetId="1" sqref="BF257" start="0" length="0">
      <dxf>
        <fill>
          <patternFill patternType="none">
            <bgColor indexed="65"/>
          </patternFill>
        </fill>
      </dxf>
    </rfmt>
    <rfmt sheetId="1" sqref="BG257" start="0" length="0">
      <dxf>
        <fill>
          <patternFill patternType="none">
            <bgColor indexed="65"/>
          </patternFill>
        </fill>
      </dxf>
    </rfmt>
    <rfmt sheetId="1" sqref="BH257" start="0" length="0">
      <dxf>
        <fill>
          <patternFill patternType="none">
            <bgColor indexed="65"/>
          </patternFill>
        </fill>
      </dxf>
    </rfmt>
    <rfmt sheetId="1" sqref="BI257" start="0" length="0">
      <dxf>
        <fill>
          <patternFill patternType="none">
            <bgColor indexed="65"/>
          </patternFill>
        </fill>
      </dxf>
    </rfmt>
    <rfmt sheetId="1" sqref="BJ257" start="0" length="0">
      <dxf>
        <fill>
          <patternFill patternType="none">
            <bgColor indexed="65"/>
          </patternFill>
        </fill>
      </dxf>
    </rfmt>
    <rfmt sheetId="1" sqref="BK257" start="0" length="0">
      <dxf>
        <fill>
          <patternFill patternType="none">
            <bgColor indexed="65"/>
          </patternFill>
        </fill>
      </dxf>
    </rfmt>
    <rfmt sheetId="1" sqref="BL257" start="0" length="0">
      <dxf>
        <fill>
          <patternFill patternType="none">
            <bgColor indexed="65"/>
          </patternFill>
        </fill>
      </dxf>
    </rfmt>
    <rfmt sheetId="1" sqref="BM257" start="0" length="0">
      <dxf>
        <fill>
          <patternFill patternType="none">
            <bgColor indexed="65"/>
          </patternFill>
        </fill>
      </dxf>
    </rfmt>
    <rfmt sheetId="1" sqref="BN257" start="0" length="0">
      <dxf>
        <fill>
          <patternFill patternType="none">
            <bgColor indexed="65"/>
          </patternFill>
        </fill>
      </dxf>
    </rfmt>
    <rfmt sheetId="1" sqref="BO257" start="0" length="0">
      <dxf>
        <fill>
          <patternFill patternType="none">
            <bgColor indexed="65"/>
          </patternFill>
        </fill>
      </dxf>
    </rfmt>
    <rfmt sheetId="1" sqref="BP257" start="0" length="0">
      <dxf>
        <fill>
          <patternFill patternType="none">
            <bgColor indexed="65"/>
          </patternFill>
        </fill>
      </dxf>
    </rfmt>
    <rfmt sheetId="1" sqref="BQ257" start="0" length="0">
      <dxf>
        <fill>
          <patternFill patternType="none">
            <bgColor indexed="65"/>
          </patternFill>
        </fill>
      </dxf>
    </rfmt>
    <rfmt sheetId="1" sqref="BR257" start="0" length="0">
      <dxf>
        <fill>
          <patternFill patternType="none">
            <bgColor indexed="65"/>
          </patternFill>
        </fill>
      </dxf>
    </rfmt>
    <rfmt sheetId="1" sqref="BS257" start="0" length="0">
      <dxf>
        <fill>
          <patternFill patternType="none">
            <bgColor indexed="65"/>
          </patternFill>
        </fill>
      </dxf>
    </rfmt>
    <rfmt sheetId="1" sqref="BT257" start="0" length="0">
      <dxf>
        <fill>
          <patternFill patternType="none">
            <bgColor indexed="65"/>
          </patternFill>
        </fill>
      </dxf>
    </rfmt>
    <rfmt sheetId="1" sqref="BU257" start="0" length="0">
      <dxf>
        <fill>
          <patternFill patternType="none">
            <bgColor indexed="65"/>
          </patternFill>
        </fill>
      </dxf>
    </rfmt>
    <rfmt sheetId="1" sqref="BV257" start="0" length="0">
      <dxf>
        <fill>
          <patternFill patternType="none">
            <bgColor indexed="65"/>
          </patternFill>
        </fill>
      </dxf>
    </rfmt>
    <rfmt sheetId="1" sqref="BW257" start="0" length="0">
      <dxf>
        <fill>
          <patternFill patternType="none">
            <bgColor indexed="65"/>
          </patternFill>
        </fill>
      </dxf>
    </rfmt>
    <rfmt sheetId="1" sqref="BX257" start="0" length="0">
      <dxf>
        <fill>
          <patternFill patternType="none">
            <bgColor indexed="65"/>
          </patternFill>
        </fill>
      </dxf>
    </rfmt>
    <rfmt sheetId="1" sqref="BY257" start="0" length="0">
      <dxf>
        <fill>
          <patternFill patternType="none">
            <bgColor indexed="65"/>
          </patternFill>
        </fill>
      </dxf>
    </rfmt>
    <rfmt sheetId="1" sqref="BZ257" start="0" length="0">
      <dxf>
        <fill>
          <patternFill patternType="none">
            <bgColor indexed="65"/>
          </patternFill>
        </fill>
      </dxf>
    </rfmt>
    <rfmt sheetId="1" sqref="CA257" start="0" length="0">
      <dxf>
        <fill>
          <patternFill patternType="none">
            <bgColor indexed="65"/>
          </patternFill>
        </fill>
      </dxf>
    </rfmt>
    <rfmt sheetId="1" sqref="CB257" start="0" length="0">
      <dxf>
        <fill>
          <patternFill patternType="none">
            <bgColor indexed="65"/>
          </patternFill>
        </fill>
      </dxf>
    </rfmt>
    <rfmt sheetId="1" sqref="CC257" start="0" length="0">
      <dxf>
        <fill>
          <patternFill patternType="none">
            <bgColor indexed="65"/>
          </patternFill>
        </fill>
      </dxf>
    </rfmt>
    <rfmt sheetId="1" sqref="CD257" start="0" length="0">
      <dxf>
        <fill>
          <patternFill patternType="none">
            <bgColor indexed="65"/>
          </patternFill>
        </fill>
      </dxf>
    </rfmt>
    <rfmt sheetId="1" sqref="CE257" start="0" length="0">
      <dxf>
        <fill>
          <patternFill patternType="none">
            <bgColor indexed="65"/>
          </patternFill>
        </fill>
      </dxf>
    </rfmt>
    <rfmt sheetId="1" sqref="CF257" start="0" length="0">
      <dxf>
        <fill>
          <patternFill patternType="none">
            <bgColor indexed="65"/>
          </patternFill>
        </fill>
      </dxf>
    </rfmt>
    <rfmt sheetId="1" sqref="CG257" start="0" length="0">
      <dxf>
        <fill>
          <patternFill patternType="none">
            <bgColor indexed="65"/>
          </patternFill>
        </fill>
      </dxf>
    </rfmt>
    <rfmt sheetId="1" sqref="CH257" start="0" length="0">
      <dxf>
        <fill>
          <patternFill patternType="none">
            <bgColor indexed="65"/>
          </patternFill>
        </fill>
      </dxf>
    </rfmt>
    <rfmt sheetId="1" sqref="CI257" start="0" length="0">
      <dxf>
        <fill>
          <patternFill patternType="none">
            <bgColor indexed="65"/>
          </patternFill>
        </fill>
      </dxf>
    </rfmt>
    <rfmt sheetId="1" sqref="CJ257" start="0" length="0">
      <dxf>
        <fill>
          <patternFill patternType="none">
            <bgColor indexed="65"/>
          </patternFill>
        </fill>
      </dxf>
    </rfmt>
    <rfmt sheetId="1" sqref="CK257" start="0" length="0">
      <dxf>
        <fill>
          <patternFill patternType="none">
            <bgColor indexed="65"/>
          </patternFill>
        </fill>
      </dxf>
    </rfmt>
    <rfmt sheetId="1" sqref="CL257" start="0" length="0">
      <dxf>
        <fill>
          <patternFill patternType="none">
            <bgColor indexed="65"/>
          </patternFill>
        </fill>
      </dxf>
    </rfmt>
    <rfmt sheetId="1" sqref="CM257" start="0" length="0">
      <dxf>
        <fill>
          <patternFill patternType="none">
            <bgColor indexed="65"/>
          </patternFill>
        </fill>
      </dxf>
    </rfmt>
    <rfmt sheetId="1" sqref="CN257" start="0" length="0">
      <dxf>
        <fill>
          <patternFill patternType="none">
            <bgColor indexed="65"/>
          </patternFill>
        </fill>
      </dxf>
    </rfmt>
    <rfmt sheetId="1" sqref="CO257" start="0" length="0">
      <dxf>
        <fill>
          <patternFill patternType="none">
            <bgColor indexed="65"/>
          </patternFill>
        </fill>
      </dxf>
    </rfmt>
    <rfmt sheetId="1" sqref="CP257" start="0" length="0">
      <dxf>
        <fill>
          <patternFill patternType="none">
            <bgColor indexed="65"/>
          </patternFill>
        </fill>
      </dxf>
    </rfmt>
    <rfmt sheetId="1" sqref="CQ257" start="0" length="0">
      <dxf>
        <fill>
          <patternFill patternType="none">
            <bgColor indexed="65"/>
          </patternFill>
        </fill>
      </dxf>
    </rfmt>
  </rrc>
  <rrc rId="5500" sId="1" ref="A257:XFD257" action="deleteRow">
    <undo index="0" exp="ref" v="1" dr="H257" r="H256" sId="1"/>
    <undo index="0" exp="ref" v="1" dr="G257" r="G256" sId="1"/>
    <undo index="0" exp="ref" dr="D257" r="D256" sId="1"/>
    <undo index="0" exp="ref" v="1" dr="C257" r="C256" sId="1"/>
    <rfmt sheetId="1" xfDxf="1" sqref="A257:XFD257" start="0" length="0">
      <dxf>
        <font>
          <sz val="11"/>
        </font>
        <fill>
          <patternFill patternType="solid">
            <bgColor rgb="FFFFFF00"/>
          </patternFill>
        </fill>
      </dxf>
    </rfmt>
    <rcc rId="0" sId="1" dxf="1">
      <nc r="A257" t="inlineStr">
        <is>
          <t>8770</t>
        </is>
      </nc>
      <ndxf>
        <font>
          <sz val="14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257" t="inlineStr">
        <is>
          <t>Інші непередбачувані заходи за рахунок коштів резервного фонду місцевого бюджету</t>
        </is>
      </nc>
      <ndxf>
        <font>
          <sz val="14"/>
          <name val="Times New Roman"/>
          <scheme val="none"/>
        </font>
        <fill>
          <patternFill patternType="none">
            <bgColor indexed="6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57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57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57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57" start="0" length="0">
      <dxf>
        <font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57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7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57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7" start="0" length="0">
      <dxf>
        <font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57" start="0" length="0">
      <dxf>
        <fill>
          <patternFill patternType="none">
            <bgColor indexed="65"/>
          </patternFill>
        </fill>
      </dxf>
    </rfmt>
    <rfmt sheetId="1" sqref="L257" start="0" length="0">
      <dxf>
        <fill>
          <patternFill patternType="none">
            <bgColor indexed="65"/>
          </patternFill>
        </fill>
      </dxf>
    </rfmt>
    <rfmt sheetId="1" sqref="M257" start="0" length="0">
      <dxf>
        <fill>
          <patternFill patternType="none">
            <bgColor indexed="65"/>
          </patternFill>
        </fill>
      </dxf>
    </rfmt>
    <rfmt sheetId="1" sqref="N257" start="0" length="0">
      <dxf>
        <fill>
          <patternFill patternType="none">
            <bgColor indexed="65"/>
          </patternFill>
        </fill>
      </dxf>
    </rfmt>
    <rfmt sheetId="1" sqref="O257" start="0" length="0">
      <dxf>
        <fill>
          <patternFill patternType="none">
            <bgColor indexed="65"/>
          </patternFill>
        </fill>
      </dxf>
    </rfmt>
    <rfmt sheetId="1" sqref="P257" start="0" length="0">
      <dxf>
        <fill>
          <patternFill patternType="none">
            <bgColor indexed="65"/>
          </patternFill>
        </fill>
      </dxf>
    </rfmt>
    <rfmt sheetId="1" sqref="Q257" start="0" length="0">
      <dxf>
        <fill>
          <patternFill patternType="none">
            <bgColor indexed="65"/>
          </patternFill>
        </fill>
      </dxf>
    </rfmt>
    <rfmt sheetId="1" sqref="R257" start="0" length="0">
      <dxf>
        <fill>
          <patternFill patternType="none">
            <bgColor indexed="65"/>
          </patternFill>
        </fill>
      </dxf>
    </rfmt>
    <rfmt sheetId="1" sqref="S257" start="0" length="0">
      <dxf>
        <fill>
          <patternFill patternType="none">
            <bgColor indexed="65"/>
          </patternFill>
        </fill>
      </dxf>
    </rfmt>
    <rfmt sheetId="1" sqref="T257" start="0" length="0">
      <dxf>
        <fill>
          <patternFill patternType="none">
            <bgColor indexed="65"/>
          </patternFill>
        </fill>
      </dxf>
    </rfmt>
    <rfmt sheetId="1" sqref="U257" start="0" length="0">
      <dxf>
        <fill>
          <patternFill patternType="none">
            <bgColor indexed="65"/>
          </patternFill>
        </fill>
      </dxf>
    </rfmt>
    <rfmt sheetId="1" sqref="V257" start="0" length="0">
      <dxf>
        <fill>
          <patternFill patternType="none">
            <bgColor indexed="65"/>
          </patternFill>
        </fill>
      </dxf>
    </rfmt>
    <rfmt sheetId="1" sqref="W257" start="0" length="0">
      <dxf>
        <fill>
          <patternFill patternType="none">
            <bgColor indexed="65"/>
          </patternFill>
        </fill>
      </dxf>
    </rfmt>
    <rfmt sheetId="1" sqref="X257" start="0" length="0">
      <dxf>
        <fill>
          <patternFill patternType="none">
            <bgColor indexed="65"/>
          </patternFill>
        </fill>
      </dxf>
    </rfmt>
    <rfmt sheetId="1" sqref="Y257" start="0" length="0">
      <dxf>
        <fill>
          <patternFill patternType="none">
            <bgColor indexed="65"/>
          </patternFill>
        </fill>
      </dxf>
    </rfmt>
    <rfmt sheetId="1" sqref="Z257" start="0" length="0">
      <dxf>
        <fill>
          <patternFill patternType="none">
            <bgColor indexed="65"/>
          </patternFill>
        </fill>
      </dxf>
    </rfmt>
    <rfmt sheetId="1" sqref="AA257" start="0" length="0">
      <dxf>
        <fill>
          <patternFill patternType="none">
            <bgColor indexed="65"/>
          </patternFill>
        </fill>
      </dxf>
    </rfmt>
    <rfmt sheetId="1" sqref="AB257" start="0" length="0">
      <dxf>
        <fill>
          <patternFill patternType="none">
            <bgColor indexed="65"/>
          </patternFill>
        </fill>
      </dxf>
    </rfmt>
    <rfmt sheetId="1" sqref="AC257" start="0" length="0">
      <dxf>
        <fill>
          <patternFill patternType="none">
            <bgColor indexed="65"/>
          </patternFill>
        </fill>
      </dxf>
    </rfmt>
    <rfmt sheetId="1" sqref="AD257" start="0" length="0">
      <dxf>
        <fill>
          <patternFill patternType="none">
            <bgColor indexed="65"/>
          </patternFill>
        </fill>
      </dxf>
    </rfmt>
    <rfmt sheetId="1" sqref="AE257" start="0" length="0">
      <dxf>
        <fill>
          <patternFill patternType="none">
            <bgColor indexed="65"/>
          </patternFill>
        </fill>
      </dxf>
    </rfmt>
    <rfmt sheetId="1" sqref="AF257" start="0" length="0">
      <dxf>
        <fill>
          <patternFill patternType="none">
            <bgColor indexed="65"/>
          </patternFill>
        </fill>
      </dxf>
    </rfmt>
    <rfmt sheetId="1" sqref="AG257" start="0" length="0">
      <dxf>
        <fill>
          <patternFill patternType="none">
            <bgColor indexed="65"/>
          </patternFill>
        </fill>
      </dxf>
    </rfmt>
    <rfmt sheetId="1" sqref="AH257" start="0" length="0">
      <dxf>
        <fill>
          <patternFill patternType="none">
            <bgColor indexed="65"/>
          </patternFill>
        </fill>
      </dxf>
    </rfmt>
    <rfmt sheetId="1" sqref="AI257" start="0" length="0">
      <dxf>
        <fill>
          <patternFill patternType="none">
            <bgColor indexed="65"/>
          </patternFill>
        </fill>
      </dxf>
    </rfmt>
    <rfmt sheetId="1" sqref="AJ257" start="0" length="0">
      <dxf>
        <fill>
          <patternFill patternType="none">
            <bgColor indexed="65"/>
          </patternFill>
        </fill>
      </dxf>
    </rfmt>
    <rfmt sheetId="1" sqref="AK257" start="0" length="0">
      <dxf>
        <fill>
          <patternFill patternType="none">
            <bgColor indexed="65"/>
          </patternFill>
        </fill>
      </dxf>
    </rfmt>
    <rfmt sheetId="1" sqref="AL257" start="0" length="0">
      <dxf>
        <fill>
          <patternFill patternType="none">
            <bgColor indexed="65"/>
          </patternFill>
        </fill>
      </dxf>
    </rfmt>
    <rfmt sheetId="1" sqref="AM257" start="0" length="0">
      <dxf>
        <fill>
          <patternFill patternType="none">
            <bgColor indexed="65"/>
          </patternFill>
        </fill>
      </dxf>
    </rfmt>
    <rfmt sheetId="1" sqref="AN257" start="0" length="0">
      <dxf>
        <fill>
          <patternFill patternType="none">
            <bgColor indexed="65"/>
          </patternFill>
        </fill>
      </dxf>
    </rfmt>
    <rfmt sheetId="1" sqref="AO257" start="0" length="0">
      <dxf>
        <fill>
          <patternFill patternType="none">
            <bgColor indexed="65"/>
          </patternFill>
        </fill>
      </dxf>
    </rfmt>
    <rfmt sheetId="1" sqref="AP257" start="0" length="0">
      <dxf>
        <fill>
          <patternFill patternType="none">
            <bgColor indexed="65"/>
          </patternFill>
        </fill>
      </dxf>
    </rfmt>
    <rfmt sheetId="1" sqref="AQ257" start="0" length="0">
      <dxf>
        <fill>
          <patternFill patternType="none">
            <bgColor indexed="65"/>
          </patternFill>
        </fill>
      </dxf>
    </rfmt>
    <rfmt sheetId="1" sqref="AR257" start="0" length="0">
      <dxf>
        <fill>
          <patternFill patternType="none">
            <bgColor indexed="65"/>
          </patternFill>
        </fill>
      </dxf>
    </rfmt>
    <rfmt sheetId="1" sqref="AS257" start="0" length="0">
      <dxf>
        <fill>
          <patternFill patternType="none">
            <bgColor indexed="65"/>
          </patternFill>
        </fill>
      </dxf>
    </rfmt>
    <rfmt sheetId="1" sqref="AT257" start="0" length="0">
      <dxf>
        <fill>
          <patternFill patternType="none">
            <bgColor indexed="65"/>
          </patternFill>
        </fill>
      </dxf>
    </rfmt>
    <rfmt sheetId="1" sqref="AU257" start="0" length="0">
      <dxf>
        <fill>
          <patternFill patternType="none">
            <bgColor indexed="65"/>
          </patternFill>
        </fill>
      </dxf>
    </rfmt>
    <rfmt sheetId="1" sqref="AV257" start="0" length="0">
      <dxf>
        <fill>
          <patternFill patternType="none">
            <bgColor indexed="65"/>
          </patternFill>
        </fill>
      </dxf>
    </rfmt>
    <rfmt sheetId="1" sqref="AW257" start="0" length="0">
      <dxf>
        <fill>
          <patternFill patternType="none">
            <bgColor indexed="65"/>
          </patternFill>
        </fill>
      </dxf>
    </rfmt>
    <rfmt sheetId="1" sqref="AX257" start="0" length="0">
      <dxf>
        <fill>
          <patternFill patternType="none">
            <bgColor indexed="65"/>
          </patternFill>
        </fill>
      </dxf>
    </rfmt>
    <rfmt sheetId="1" sqref="AY257" start="0" length="0">
      <dxf>
        <fill>
          <patternFill patternType="none">
            <bgColor indexed="65"/>
          </patternFill>
        </fill>
      </dxf>
    </rfmt>
    <rfmt sheetId="1" sqref="AZ257" start="0" length="0">
      <dxf>
        <fill>
          <patternFill patternType="none">
            <bgColor indexed="65"/>
          </patternFill>
        </fill>
      </dxf>
    </rfmt>
    <rfmt sheetId="1" sqref="BA257" start="0" length="0">
      <dxf>
        <fill>
          <patternFill patternType="none">
            <bgColor indexed="65"/>
          </patternFill>
        </fill>
      </dxf>
    </rfmt>
    <rfmt sheetId="1" sqref="BB257" start="0" length="0">
      <dxf>
        <fill>
          <patternFill patternType="none">
            <bgColor indexed="65"/>
          </patternFill>
        </fill>
      </dxf>
    </rfmt>
    <rfmt sheetId="1" sqref="BC257" start="0" length="0">
      <dxf>
        <fill>
          <patternFill patternType="none">
            <bgColor indexed="65"/>
          </patternFill>
        </fill>
      </dxf>
    </rfmt>
    <rfmt sheetId="1" sqref="BD257" start="0" length="0">
      <dxf>
        <fill>
          <patternFill patternType="none">
            <bgColor indexed="65"/>
          </patternFill>
        </fill>
      </dxf>
    </rfmt>
    <rfmt sheetId="1" sqref="BE257" start="0" length="0">
      <dxf>
        <fill>
          <patternFill patternType="none">
            <bgColor indexed="65"/>
          </patternFill>
        </fill>
      </dxf>
    </rfmt>
    <rfmt sheetId="1" sqref="BF257" start="0" length="0">
      <dxf>
        <fill>
          <patternFill patternType="none">
            <bgColor indexed="65"/>
          </patternFill>
        </fill>
      </dxf>
    </rfmt>
    <rfmt sheetId="1" sqref="BG257" start="0" length="0">
      <dxf>
        <fill>
          <patternFill patternType="none">
            <bgColor indexed="65"/>
          </patternFill>
        </fill>
      </dxf>
    </rfmt>
    <rfmt sheetId="1" sqref="BH257" start="0" length="0">
      <dxf>
        <fill>
          <patternFill patternType="none">
            <bgColor indexed="65"/>
          </patternFill>
        </fill>
      </dxf>
    </rfmt>
    <rfmt sheetId="1" sqref="BI257" start="0" length="0">
      <dxf>
        <fill>
          <patternFill patternType="none">
            <bgColor indexed="65"/>
          </patternFill>
        </fill>
      </dxf>
    </rfmt>
    <rfmt sheetId="1" sqref="BJ257" start="0" length="0">
      <dxf>
        <fill>
          <patternFill patternType="none">
            <bgColor indexed="65"/>
          </patternFill>
        </fill>
      </dxf>
    </rfmt>
    <rfmt sheetId="1" sqref="BK257" start="0" length="0">
      <dxf>
        <fill>
          <patternFill patternType="none">
            <bgColor indexed="65"/>
          </patternFill>
        </fill>
      </dxf>
    </rfmt>
    <rfmt sheetId="1" sqref="BL257" start="0" length="0">
      <dxf>
        <fill>
          <patternFill patternType="none">
            <bgColor indexed="65"/>
          </patternFill>
        </fill>
      </dxf>
    </rfmt>
    <rfmt sheetId="1" sqref="BM257" start="0" length="0">
      <dxf>
        <fill>
          <patternFill patternType="none">
            <bgColor indexed="65"/>
          </patternFill>
        </fill>
      </dxf>
    </rfmt>
    <rfmt sheetId="1" sqref="BN257" start="0" length="0">
      <dxf>
        <fill>
          <patternFill patternType="none">
            <bgColor indexed="65"/>
          </patternFill>
        </fill>
      </dxf>
    </rfmt>
    <rfmt sheetId="1" sqref="BO257" start="0" length="0">
      <dxf>
        <fill>
          <patternFill patternType="none">
            <bgColor indexed="65"/>
          </patternFill>
        </fill>
      </dxf>
    </rfmt>
    <rfmt sheetId="1" sqref="BP257" start="0" length="0">
      <dxf>
        <fill>
          <patternFill patternType="none">
            <bgColor indexed="65"/>
          </patternFill>
        </fill>
      </dxf>
    </rfmt>
    <rfmt sheetId="1" sqref="BQ257" start="0" length="0">
      <dxf>
        <fill>
          <patternFill patternType="none">
            <bgColor indexed="65"/>
          </patternFill>
        </fill>
      </dxf>
    </rfmt>
    <rfmt sheetId="1" sqref="BR257" start="0" length="0">
      <dxf>
        <fill>
          <patternFill patternType="none">
            <bgColor indexed="65"/>
          </patternFill>
        </fill>
      </dxf>
    </rfmt>
    <rfmt sheetId="1" sqref="BS257" start="0" length="0">
      <dxf>
        <fill>
          <patternFill patternType="none">
            <bgColor indexed="65"/>
          </patternFill>
        </fill>
      </dxf>
    </rfmt>
    <rfmt sheetId="1" sqref="BT257" start="0" length="0">
      <dxf>
        <fill>
          <patternFill patternType="none">
            <bgColor indexed="65"/>
          </patternFill>
        </fill>
      </dxf>
    </rfmt>
    <rfmt sheetId="1" sqref="BU257" start="0" length="0">
      <dxf>
        <fill>
          <patternFill patternType="none">
            <bgColor indexed="65"/>
          </patternFill>
        </fill>
      </dxf>
    </rfmt>
    <rfmt sheetId="1" sqref="BV257" start="0" length="0">
      <dxf>
        <fill>
          <patternFill patternType="none">
            <bgColor indexed="65"/>
          </patternFill>
        </fill>
      </dxf>
    </rfmt>
    <rfmt sheetId="1" sqref="BW257" start="0" length="0">
      <dxf>
        <fill>
          <patternFill patternType="none">
            <bgColor indexed="65"/>
          </patternFill>
        </fill>
      </dxf>
    </rfmt>
    <rfmt sheetId="1" sqref="BX257" start="0" length="0">
      <dxf>
        <fill>
          <patternFill patternType="none">
            <bgColor indexed="65"/>
          </patternFill>
        </fill>
      </dxf>
    </rfmt>
    <rfmt sheetId="1" sqref="BY257" start="0" length="0">
      <dxf>
        <fill>
          <patternFill patternType="none">
            <bgColor indexed="65"/>
          </patternFill>
        </fill>
      </dxf>
    </rfmt>
    <rfmt sheetId="1" sqref="BZ257" start="0" length="0">
      <dxf>
        <fill>
          <patternFill patternType="none">
            <bgColor indexed="65"/>
          </patternFill>
        </fill>
      </dxf>
    </rfmt>
    <rfmt sheetId="1" sqref="CA257" start="0" length="0">
      <dxf>
        <fill>
          <patternFill patternType="none">
            <bgColor indexed="65"/>
          </patternFill>
        </fill>
      </dxf>
    </rfmt>
    <rfmt sheetId="1" sqref="CB257" start="0" length="0">
      <dxf>
        <fill>
          <patternFill patternType="none">
            <bgColor indexed="65"/>
          </patternFill>
        </fill>
      </dxf>
    </rfmt>
    <rfmt sheetId="1" sqref="CC257" start="0" length="0">
      <dxf>
        <fill>
          <patternFill patternType="none">
            <bgColor indexed="65"/>
          </patternFill>
        </fill>
      </dxf>
    </rfmt>
    <rfmt sheetId="1" sqref="CD257" start="0" length="0">
      <dxf>
        <fill>
          <patternFill patternType="none">
            <bgColor indexed="65"/>
          </patternFill>
        </fill>
      </dxf>
    </rfmt>
    <rfmt sheetId="1" sqref="CE257" start="0" length="0">
      <dxf>
        <fill>
          <patternFill patternType="none">
            <bgColor indexed="65"/>
          </patternFill>
        </fill>
      </dxf>
    </rfmt>
    <rfmt sheetId="1" sqref="CF257" start="0" length="0">
      <dxf>
        <fill>
          <patternFill patternType="none">
            <bgColor indexed="65"/>
          </patternFill>
        </fill>
      </dxf>
    </rfmt>
    <rfmt sheetId="1" sqref="CG257" start="0" length="0">
      <dxf>
        <fill>
          <patternFill patternType="none">
            <bgColor indexed="65"/>
          </patternFill>
        </fill>
      </dxf>
    </rfmt>
    <rfmt sheetId="1" sqref="CH257" start="0" length="0">
      <dxf>
        <fill>
          <patternFill patternType="none">
            <bgColor indexed="65"/>
          </patternFill>
        </fill>
      </dxf>
    </rfmt>
    <rfmt sheetId="1" sqref="CI257" start="0" length="0">
      <dxf>
        <fill>
          <patternFill patternType="none">
            <bgColor indexed="65"/>
          </patternFill>
        </fill>
      </dxf>
    </rfmt>
    <rfmt sheetId="1" sqref="CJ257" start="0" length="0">
      <dxf>
        <fill>
          <patternFill patternType="none">
            <bgColor indexed="65"/>
          </patternFill>
        </fill>
      </dxf>
    </rfmt>
    <rfmt sheetId="1" sqref="CK257" start="0" length="0">
      <dxf>
        <fill>
          <patternFill patternType="none">
            <bgColor indexed="65"/>
          </patternFill>
        </fill>
      </dxf>
    </rfmt>
    <rfmt sheetId="1" sqref="CL257" start="0" length="0">
      <dxf>
        <fill>
          <patternFill patternType="none">
            <bgColor indexed="65"/>
          </patternFill>
        </fill>
      </dxf>
    </rfmt>
    <rfmt sheetId="1" sqref="CM257" start="0" length="0">
      <dxf>
        <fill>
          <patternFill patternType="none">
            <bgColor indexed="65"/>
          </patternFill>
        </fill>
      </dxf>
    </rfmt>
    <rfmt sheetId="1" sqref="CN257" start="0" length="0">
      <dxf>
        <fill>
          <patternFill patternType="none">
            <bgColor indexed="65"/>
          </patternFill>
        </fill>
      </dxf>
    </rfmt>
    <rfmt sheetId="1" sqref="CO257" start="0" length="0">
      <dxf>
        <fill>
          <patternFill patternType="none">
            <bgColor indexed="65"/>
          </patternFill>
        </fill>
      </dxf>
    </rfmt>
    <rfmt sheetId="1" sqref="CP257" start="0" length="0">
      <dxf>
        <fill>
          <patternFill patternType="none">
            <bgColor indexed="65"/>
          </patternFill>
        </fill>
      </dxf>
    </rfmt>
    <rfmt sheetId="1" sqref="CQ257" start="0" length="0">
      <dxf>
        <fill>
          <patternFill patternType="none">
            <bgColor indexed="65"/>
          </patternFill>
        </fill>
      </dxf>
    </rfmt>
  </rrc>
  <rrc rId="5501" sId="1" ref="A257:XFD257" action="deleteRow">
    <rfmt sheetId="1" xfDxf="1" sqref="A257:XFD257" start="0" length="0">
      <dxf>
        <font>
          <sz val="11"/>
        </font>
        <fill>
          <patternFill patternType="solid">
            <bgColor rgb="FFFFFF00"/>
          </patternFill>
        </fill>
      </dxf>
    </rfmt>
    <rcc rId="0" sId="1" dxf="1">
      <nc r="A257" t="inlineStr">
        <is>
          <t>8775</t>
        </is>
      </nc>
      <ndxf>
        <font>
          <sz val="14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7" t="inlineStr">
        <is>
          <t xml:space="preserve"> Інші заходи за рахунок коштів резервного фонду місцевого бюджету</t>
        </is>
      </nc>
      <ndxf>
        <font>
          <sz val="14"/>
          <name val="Times New Roman"/>
          <scheme val="none"/>
        </font>
        <fill>
          <patternFill patternType="none">
            <bgColor indexed="65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57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57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57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57" start="0" length="0">
      <dxf>
        <font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57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7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57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7" start="0" length="0">
      <dxf>
        <font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57" start="0" length="0">
      <dxf>
        <fill>
          <patternFill patternType="none">
            <bgColor indexed="65"/>
          </patternFill>
        </fill>
      </dxf>
    </rfmt>
    <rfmt sheetId="1" sqref="L257" start="0" length="0">
      <dxf>
        <fill>
          <patternFill patternType="none">
            <bgColor indexed="65"/>
          </patternFill>
        </fill>
      </dxf>
    </rfmt>
    <rfmt sheetId="1" sqref="M257" start="0" length="0">
      <dxf>
        <fill>
          <patternFill patternType="none">
            <bgColor indexed="65"/>
          </patternFill>
        </fill>
      </dxf>
    </rfmt>
    <rfmt sheetId="1" sqref="N257" start="0" length="0">
      <dxf>
        <fill>
          <patternFill patternType="none">
            <bgColor indexed="65"/>
          </patternFill>
        </fill>
      </dxf>
    </rfmt>
    <rfmt sheetId="1" sqref="O257" start="0" length="0">
      <dxf>
        <fill>
          <patternFill patternType="none">
            <bgColor indexed="65"/>
          </patternFill>
        </fill>
      </dxf>
    </rfmt>
    <rfmt sheetId="1" sqref="P257" start="0" length="0">
      <dxf>
        <fill>
          <patternFill patternType="none">
            <bgColor indexed="65"/>
          </patternFill>
        </fill>
      </dxf>
    </rfmt>
    <rfmt sheetId="1" sqref="Q257" start="0" length="0">
      <dxf>
        <fill>
          <patternFill patternType="none">
            <bgColor indexed="65"/>
          </patternFill>
        </fill>
      </dxf>
    </rfmt>
    <rfmt sheetId="1" sqref="R257" start="0" length="0">
      <dxf>
        <fill>
          <patternFill patternType="none">
            <bgColor indexed="65"/>
          </patternFill>
        </fill>
      </dxf>
    </rfmt>
    <rfmt sheetId="1" sqref="S257" start="0" length="0">
      <dxf>
        <fill>
          <patternFill patternType="none">
            <bgColor indexed="65"/>
          </patternFill>
        </fill>
      </dxf>
    </rfmt>
    <rfmt sheetId="1" sqref="T257" start="0" length="0">
      <dxf>
        <fill>
          <patternFill patternType="none">
            <bgColor indexed="65"/>
          </patternFill>
        </fill>
      </dxf>
    </rfmt>
    <rfmt sheetId="1" sqref="U257" start="0" length="0">
      <dxf>
        <fill>
          <patternFill patternType="none">
            <bgColor indexed="65"/>
          </patternFill>
        </fill>
      </dxf>
    </rfmt>
    <rfmt sheetId="1" sqref="V257" start="0" length="0">
      <dxf>
        <fill>
          <patternFill patternType="none">
            <bgColor indexed="65"/>
          </patternFill>
        </fill>
      </dxf>
    </rfmt>
    <rfmt sheetId="1" sqref="W257" start="0" length="0">
      <dxf>
        <fill>
          <patternFill patternType="none">
            <bgColor indexed="65"/>
          </patternFill>
        </fill>
      </dxf>
    </rfmt>
    <rfmt sheetId="1" sqref="X257" start="0" length="0">
      <dxf>
        <fill>
          <patternFill patternType="none">
            <bgColor indexed="65"/>
          </patternFill>
        </fill>
      </dxf>
    </rfmt>
    <rfmt sheetId="1" sqref="Y257" start="0" length="0">
      <dxf>
        <fill>
          <patternFill patternType="none">
            <bgColor indexed="65"/>
          </patternFill>
        </fill>
      </dxf>
    </rfmt>
    <rfmt sheetId="1" sqref="Z257" start="0" length="0">
      <dxf>
        <fill>
          <patternFill patternType="none">
            <bgColor indexed="65"/>
          </patternFill>
        </fill>
      </dxf>
    </rfmt>
    <rfmt sheetId="1" sqref="AA257" start="0" length="0">
      <dxf>
        <fill>
          <patternFill patternType="none">
            <bgColor indexed="65"/>
          </patternFill>
        </fill>
      </dxf>
    </rfmt>
    <rfmt sheetId="1" sqref="AB257" start="0" length="0">
      <dxf>
        <fill>
          <patternFill patternType="none">
            <bgColor indexed="65"/>
          </patternFill>
        </fill>
      </dxf>
    </rfmt>
    <rfmt sheetId="1" sqref="AC257" start="0" length="0">
      <dxf>
        <fill>
          <patternFill patternType="none">
            <bgColor indexed="65"/>
          </patternFill>
        </fill>
      </dxf>
    </rfmt>
    <rfmt sheetId="1" sqref="AD257" start="0" length="0">
      <dxf>
        <fill>
          <patternFill patternType="none">
            <bgColor indexed="65"/>
          </patternFill>
        </fill>
      </dxf>
    </rfmt>
    <rfmt sheetId="1" sqref="AE257" start="0" length="0">
      <dxf>
        <fill>
          <patternFill patternType="none">
            <bgColor indexed="65"/>
          </patternFill>
        </fill>
      </dxf>
    </rfmt>
    <rfmt sheetId="1" sqref="AF257" start="0" length="0">
      <dxf>
        <fill>
          <patternFill patternType="none">
            <bgColor indexed="65"/>
          </patternFill>
        </fill>
      </dxf>
    </rfmt>
    <rfmt sheetId="1" sqref="AG257" start="0" length="0">
      <dxf>
        <fill>
          <patternFill patternType="none">
            <bgColor indexed="65"/>
          </patternFill>
        </fill>
      </dxf>
    </rfmt>
    <rfmt sheetId="1" sqref="AH257" start="0" length="0">
      <dxf>
        <fill>
          <patternFill patternType="none">
            <bgColor indexed="65"/>
          </patternFill>
        </fill>
      </dxf>
    </rfmt>
    <rfmt sheetId="1" sqref="AI257" start="0" length="0">
      <dxf>
        <fill>
          <patternFill patternType="none">
            <bgColor indexed="65"/>
          </patternFill>
        </fill>
      </dxf>
    </rfmt>
    <rfmt sheetId="1" sqref="AJ257" start="0" length="0">
      <dxf>
        <fill>
          <patternFill patternType="none">
            <bgColor indexed="65"/>
          </patternFill>
        </fill>
      </dxf>
    </rfmt>
    <rfmt sheetId="1" sqref="AK257" start="0" length="0">
      <dxf>
        <fill>
          <patternFill patternType="none">
            <bgColor indexed="65"/>
          </patternFill>
        </fill>
      </dxf>
    </rfmt>
    <rfmt sheetId="1" sqref="AL257" start="0" length="0">
      <dxf>
        <fill>
          <patternFill patternType="none">
            <bgColor indexed="65"/>
          </patternFill>
        </fill>
      </dxf>
    </rfmt>
    <rfmt sheetId="1" sqref="AM257" start="0" length="0">
      <dxf>
        <fill>
          <patternFill patternType="none">
            <bgColor indexed="65"/>
          </patternFill>
        </fill>
      </dxf>
    </rfmt>
    <rfmt sheetId="1" sqref="AN257" start="0" length="0">
      <dxf>
        <fill>
          <patternFill patternType="none">
            <bgColor indexed="65"/>
          </patternFill>
        </fill>
      </dxf>
    </rfmt>
    <rfmt sheetId="1" sqref="AO257" start="0" length="0">
      <dxf>
        <fill>
          <patternFill patternType="none">
            <bgColor indexed="65"/>
          </patternFill>
        </fill>
      </dxf>
    </rfmt>
    <rfmt sheetId="1" sqref="AP257" start="0" length="0">
      <dxf>
        <fill>
          <patternFill patternType="none">
            <bgColor indexed="65"/>
          </patternFill>
        </fill>
      </dxf>
    </rfmt>
    <rfmt sheetId="1" sqref="AQ257" start="0" length="0">
      <dxf>
        <fill>
          <patternFill patternType="none">
            <bgColor indexed="65"/>
          </patternFill>
        </fill>
      </dxf>
    </rfmt>
    <rfmt sheetId="1" sqref="AR257" start="0" length="0">
      <dxf>
        <fill>
          <patternFill patternType="none">
            <bgColor indexed="65"/>
          </patternFill>
        </fill>
      </dxf>
    </rfmt>
    <rfmt sheetId="1" sqref="AS257" start="0" length="0">
      <dxf>
        <fill>
          <patternFill patternType="none">
            <bgColor indexed="65"/>
          </patternFill>
        </fill>
      </dxf>
    </rfmt>
    <rfmt sheetId="1" sqref="AT257" start="0" length="0">
      <dxf>
        <fill>
          <patternFill patternType="none">
            <bgColor indexed="65"/>
          </patternFill>
        </fill>
      </dxf>
    </rfmt>
    <rfmt sheetId="1" sqref="AU257" start="0" length="0">
      <dxf>
        <fill>
          <patternFill patternType="none">
            <bgColor indexed="65"/>
          </patternFill>
        </fill>
      </dxf>
    </rfmt>
    <rfmt sheetId="1" sqref="AV257" start="0" length="0">
      <dxf>
        <fill>
          <patternFill patternType="none">
            <bgColor indexed="65"/>
          </patternFill>
        </fill>
      </dxf>
    </rfmt>
    <rfmt sheetId="1" sqref="AW257" start="0" length="0">
      <dxf>
        <fill>
          <patternFill patternType="none">
            <bgColor indexed="65"/>
          </patternFill>
        </fill>
      </dxf>
    </rfmt>
    <rfmt sheetId="1" sqref="AX257" start="0" length="0">
      <dxf>
        <fill>
          <patternFill patternType="none">
            <bgColor indexed="65"/>
          </patternFill>
        </fill>
      </dxf>
    </rfmt>
    <rfmt sheetId="1" sqref="AY257" start="0" length="0">
      <dxf>
        <fill>
          <patternFill patternType="none">
            <bgColor indexed="65"/>
          </patternFill>
        </fill>
      </dxf>
    </rfmt>
    <rfmt sheetId="1" sqref="AZ257" start="0" length="0">
      <dxf>
        <fill>
          <patternFill patternType="none">
            <bgColor indexed="65"/>
          </patternFill>
        </fill>
      </dxf>
    </rfmt>
    <rfmt sheetId="1" sqref="BA257" start="0" length="0">
      <dxf>
        <fill>
          <patternFill patternType="none">
            <bgColor indexed="65"/>
          </patternFill>
        </fill>
      </dxf>
    </rfmt>
    <rfmt sheetId="1" sqref="BB257" start="0" length="0">
      <dxf>
        <fill>
          <patternFill patternType="none">
            <bgColor indexed="65"/>
          </patternFill>
        </fill>
      </dxf>
    </rfmt>
    <rfmt sheetId="1" sqref="BC257" start="0" length="0">
      <dxf>
        <fill>
          <patternFill patternType="none">
            <bgColor indexed="65"/>
          </patternFill>
        </fill>
      </dxf>
    </rfmt>
    <rfmt sheetId="1" sqref="BD257" start="0" length="0">
      <dxf>
        <fill>
          <patternFill patternType="none">
            <bgColor indexed="65"/>
          </patternFill>
        </fill>
      </dxf>
    </rfmt>
    <rfmt sheetId="1" sqref="BE257" start="0" length="0">
      <dxf>
        <fill>
          <patternFill patternType="none">
            <bgColor indexed="65"/>
          </patternFill>
        </fill>
      </dxf>
    </rfmt>
    <rfmt sheetId="1" sqref="BF257" start="0" length="0">
      <dxf>
        <fill>
          <patternFill patternType="none">
            <bgColor indexed="65"/>
          </patternFill>
        </fill>
      </dxf>
    </rfmt>
    <rfmt sheetId="1" sqref="BG257" start="0" length="0">
      <dxf>
        <fill>
          <patternFill patternType="none">
            <bgColor indexed="65"/>
          </patternFill>
        </fill>
      </dxf>
    </rfmt>
    <rfmt sheetId="1" sqref="BH257" start="0" length="0">
      <dxf>
        <fill>
          <patternFill patternType="none">
            <bgColor indexed="65"/>
          </patternFill>
        </fill>
      </dxf>
    </rfmt>
    <rfmt sheetId="1" sqref="BI257" start="0" length="0">
      <dxf>
        <fill>
          <patternFill patternType="none">
            <bgColor indexed="65"/>
          </patternFill>
        </fill>
      </dxf>
    </rfmt>
    <rfmt sheetId="1" sqref="BJ257" start="0" length="0">
      <dxf>
        <fill>
          <patternFill patternType="none">
            <bgColor indexed="65"/>
          </patternFill>
        </fill>
      </dxf>
    </rfmt>
    <rfmt sheetId="1" sqref="BK257" start="0" length="0">
      <dxf>
        <fill>
          <patternFill patternType="none">
            <bgColor indexed="65"/>
          </patternFill>
        </fill>
      </dxf>
    </rfmt>
    <rfmt sheetId="1" sqref="BL257" start="0" length="0">
      <dxf>
        <fill>
          <patternFill patternType="none">
            <bgColor indexed="65"/>
          </patternFill>
        </fill>
      </dxf>
    </rfmt>
    <rfmt sheetId="1" sqref="BM257" start="0" length="0">
      <dxf>
        <fill>
          <patternFill patternType="none">
            <bgColor indexed="65"/>
          </patternFill>
        </fill>
      </dxf>
    </rfmt>
    <rfmt sheetId="1" sqref="BN257" start="0" length="0">
      <dxf>
        <fill>
          <patternFill patternType="none">
            <bgColor indexed="65"/>
          </patternFill>
        </fill>
      </dxf>
    </rfmt>
    <rfmt sheetId="1" sqref="BO257" start="0" length="0">
      <dxf>
        <fill>
          <patternFill patternType="none">
            <bgColor indexed="65"/>
          </patternFill>
        </fill>
      </dxf>
    </rfmt>
    <rfmt sheetId="1" sqref="BP257" start="0" length="0">
      <dxf>
        <fill>
          <patternFill patternType="none">
            <bgColor indexed="65"/>
          </patternFill>
        </fill>
      </dxf>
    </rfmt>
    <rfmt sheetId="1" sqref="BQ257" start="0" length="0">
      <dxf>
        <fill>
          <patternFill patternType="none">
            <bgColor indexed="65"/>
          </patternFill>
        </fill>
      </dxf>
    </rfmt>
    <rfmt sheetId="1" sqref="BR257" start="0" length="0">
      <dxf>
        <fill>
          <patternFill patternType="none">
            <bgColor indexed="65"/>
          </patternFill>
        </fill>
      </dxf>
    </rfmt>
    <rfmt sheetId="1" sqref="BS257" start="0" length="0">
      <dxf>
        <fill>
          <patternFill patternType="none">
            <bgColor indexed="65"/>
          </patternFill>
        </fill>
      </dxf>
    </rfmt>
    <rfmt sheetId="1" sqref="BT257" start="0" length="0">
      <dxf>
        <fill>
          <patternFill patternType="none">
            <bgColor indexed="65"/>
          </patternFill>
        </fill>
      </dxf>
    </rfmt>
    <rfmt sheetId="1" sqref="BU257" start="0" length="0">
      <dxf>
        <fill>
          <patternFill patternType="none">
            <bgColor indexed="65"/>
          </patternFill>
        </fill>
      </dxf>
    </rfmt>
    <rfmt sheetId="1" sqref="BV257" start="0" length="0">
      <dxf>
        <fill>
          <patternFill patternType="none">
            <bgColor indexed="65"/>
          </patternFill>
        </fill>
      </dxf>
    </rfmt>
    <rfmt sheetId="1" sqref="BW257" start="0" length="0">
      <dxf>
        <fill>
          <patternFill patternType="none">
            <bgColor indexed="65"/>
          </patternFill>
        </fill>
      </dxf>
    </rfmt>
    <rfmt sheetId="1" sqref="BX257" start="0" length="0">
      <dxf>
        <fill>
          <patternFill patternType="none">
            <bgColor indexed="65"/>
          </patternFill>
        </fill>
      </dxf>
    </rfmt>
    <rfmt sheetId="1" sqref="BY257" start="0" length="0">
      <dxf>
        <fill>
          <patternFill patternType="none">
            <bgColor indexed="65"/>
          </patternFill>
        </fill>
      </dxf>
    </rfmt>
    <rfmt sheetId="1" sqref="BZ257" start="0" length="0">
      <dxf>
        <fill>
          <patternFill patternType="none">
            <bgColor indexed="65"/>
          </patternFill>
        </fill>
      </dxf>
    </rfmt>
    <rfmt sheetId="1" sqref="CA257" start="0" length="0">
      <dxf>
        <fill>
          <patternFill patternType="none">
            <bgColor indexed="65"/>
          </patternFill>
        </fill>
      </dxf>
    </rfmt>
    <rfmt sheetId="1" sqref="CB257" start="0" length="0">
      <dxf>
        <fill>
          <patternFill patternType="none">
            <bgColor indexed="65"/>
          </patternFill>
        </fill>
      </dxf>
    </rfmt>
    <rfmt sheetId="1" sqref="CC257" start="0" length="0">
      <dxf>
        <fill>
          <patternFill patternType="none">
            <bgColor indexed="65"/>
          </patternFill>
        </fill>
      </dxf>
    </rfmt>
    <rfmt sheetId="1" sqref="CD257" start="0" length="0">
      <dxf>
        <fill>
          <patternFill patternType="none">
            <bgColor indexed="65"/>
          </patternFill>
        </fill>
      </dxf>
    </rfmt>
    <rfmt sheetId="1" sqref="CE257" start="0" length="0">
      <dxf>
        <fill>
          <patternFill patternType="none">
            <bgColor indexed="65"/>
          </patternFill>
        </fill>
      </dxf>
    </rfmt>
    <rfmt sheetId="1" sqref="CF257" start="0" length="0">
      <dxf>
        <fill>
          <patternFill patternType="none">
            <bgColor indexed="65"/>
          </patternFill>
        </fill>
      </dxf>
    </rfmt>
    <rfmt sheetId="1" sqref="CG257" start="0" length="0">
      <dxf>
        <fill>
          <patternFill patternType="none">
            <bgColor indexed="65"/>
          </patternFill>
        </fill>
      </dxf>
    </rfmt>
    <rfmt sheetId="1" sqref="CH257" start="0" length="0">
      <dxf>
        <fill>
          <patternFill patternType="none">
            <bgColor indexed="65"/>
          </patternFill>
        </fill>
      </dxf>
    </rfmt>
    <rfmt sheetId="1" sqref="CI257" start="0" length="0">
      <dxf>
        <fill>
          <patternFill patternType="none">
            <bgColor indexed="65"/>
          </patternFill>
        </fill>
      </dxf>
    </rfmt>
    <rfmt sheetId="1" sqref="CJ257" start="0" length="0">
      <dxf>
        <fill>
          <patternFill patternType="none">
            <bgColor indexed="65"/>
          </patternFill>
        </fill>
      </dxf>
    </rfmt>
    <rfmt sheetId="1" sqref="CK257" start="0" length="0">
      <dxf>
        <fill>
          <patternFill patternType="none">
            <bgColor indexed="65"/>
          </patternFill>
        </fill>
      </dxf>
    </rfmt>
    <rfmt sheetId="1" sqref="CL257" start="0" length="0">
      <dxf>
        <fill>
          <patternFill patternType="none">
            <bgColor indexed="65"/>
          </patternFill>
        </fill>
      </dxf>
    </rfmt>
    <rfmt sheetId="1" sqref="CM257" start="0" length="0">
      <dxf>
        <fill>
          <patternFill patternType="none">
            <bgColor indexed="65"/>
          </patternFill>
        </fill>
      </dxf>
    </rfmt>
    <rfmt sheetId="1" sqref="CN257" start="0" length="0">
      <dxf>
        <fill>
          <patternFill patternType="none">
            <bgColor indexed="65"/>
          </patternFill>
        </fill>
      </dxf>
    </rfmt>
    <rfmt sheetId="1" sqref="CO257" start="0" length="0">
      <dxf>
        <fill>
          <patternFill patternType="none">
            <bgColor indexed="65"/>
          </patternFill>
        </fill>
      </dxf>
    </rfmt>
    <rfmt sheetId="1" sqref="CP257" start="0" length="0">
      <dxf>
        <fill>
          <patternFill patternType="none">
            <bgColor indexed="65"/>
          </patternFill>
        </fill>
      </dxf>
    </rfmt>
    <rfmt sheetId="1" sqref="CQ257" start="0" length="0">
      <dxf>
        <fill>
          <patternFill patternType="none">
            <bgColor indexed="65"/>
          </patternFill>
        </fill>
      </dxf>
    </rfmt>
  </rrc>
  <rcc rId="5502" sId="1">
    <oc r="C256">
      <f>SUM(#REF!+#REF!+#REF!)</f>
    </oc>
    <nc r="C256"/>
  </rcc>
  <rcc rId="5503" sId="1">
    <oc r="D256">
      <f>SUM(#REF!)</f>
    </oc>
    <nc r="D256"/>
  </rcc>
  <rcc rId="5504" sId="1">
    <oc r="E256">
      <f>SUM(D256-C256)</f>
    </oc>
    <nc r="E256"/>
  </rcc>
  <rcc rId="5505" sId="1">
    <oc r="F256">
      <f>SUM(D256/C256*100)</f>
    </oc>
    <nc r="F256"/>
  </rcc>
  <rcc rId="5506" sId="1">
    <oc r="G256">
      <f>#REF!+#REF!</f>
    </oc>
    <nc r="G256"/>
  </rcc>
  <rcc rId="5507" sId="1">
    <oc r="H256">
      <f>#REF!+#REF!</f>
    </oc>
    <nc r="H256"/>
  </rcc>
  <rcc rId="5508" sId="1">
    <oc r="I256">
      <f>SUM(H256-G256)</f>
    </oc>
    <nc r="I256"/>
  </rcc>
  <rcc rId="5509" sId="1">
    <oc r="J256">
      <f>SUM(H256/G256*100)</f>
    </oc>
    <nc r="J256"/>
  </rcc>
  <rcc rId="5510" sId="1" numFmtId="4">
    <oc r="C255">
      <v>922.74300000000005</v>
    </oc>
    <nc r="C255"/>
  </rcc>
  <rcc rId="5511" sId="1" numFmtId="4">
    <oc r="D255">
      <v>834.59299999999996</v>
    </oc>
    <nc r="D255"/>
  </rcc>
  <rcc rId="5512" sId="1">
    <oc r="E255">
      <f>SUM(D255-C255)</f>
    </oc>
    <nc r="E255"/>
  </rcc>
  <rcc rId="5513" sId="1">
    <oc r="F255">
      <f>SUM(D255/C255*100)</f>
    </oc>
    <nc r="F255"/>
  </rcc>
  <rrc rId="5514" sId="1" ref="A255:XFD255" action="deleteRow">
    <undo index="4" exp="ref" v="1" dr="D255" r="D245" sId="1"/>
    <undo index="4" exp="ref" v="1" dr="C255" r="C245" sId="1"/>
    <rfmt sheetId="1" xfDxf="1" sqref="A255:XFD255" start="0" length="0">
      <dxf>
        <font>
          <sz val="11"/>
        </font>
        <fill>
          <patternFill patternType="solid">
            <bgColor rgb="FFFFFF00"/>
          </patternFill>
        </fill>
      </dxf>
    </rfmt>
    <rcc rId="0" sId="1" dxf="1">
      <nc r="A255" t="inlineStr">
        <is>
          <t>8600</t>
        </is>
      </nc>
      <ndxf>
        <font>
          <b/>
          <sz val="14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255" t="inlineStr">
        <is>
          <t>Обслуговування місцевого боргу</t>
        </is>
      </nc>
      <ndxf>
        <font>
          <b/>
          <sz val="14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55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55" start="0" length="0">
      <dxf>
        <font>
          <b/>
          <sz val="14"/>
          <name val="Times New Roman"/>
          <scheme val="none"/>
        </font>
        <numFmt numFmtId="164" formatCode="0.000"/>
        <fill>
          <patternFill patternType="none">
            <bgColor indexed="65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55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55" start="0" length="0">
      <dxf>
        <font>
          <b/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55" start="0" length="0">
      <dxf>
        <font>
          <b/>
          <sz val="14"/>
          <name val="Times New Roman"/>
          <scheme val="none"/>
        </font>
        <numFmt numFmtId="164" formatCode="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5" start="0" length="0">
      <dxf>
        <font>
          <b/>
          <sz val="14"/>
          <name val="Times New Roman"/>
          <scheme val="none"/>
        </font>
        <numFmt numFmtId="164" formatCode="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55" start="0" length="0">
      <dxf>
        <font>
          <b/>
          <sz val="14"/>
          <name val="Times New Roman"/>
          <scheme val="none"/>
        </font>
        <numFmt numFmtId="164" formatCode="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5" start="0" length="0">
      <dxf>
        <font>
          <b/>
          <sz val="14"/>
          <name val="Times New Roman"/>
          <scheme val="none"/>
        </font>
        <numFmt numFmtId="164" formatCode="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55" start="0" length="0">
      <dxf>
        <fill>
          <patternFill patternType="none">
            <bgColor indexed="65"/>
          </patternFill>
        </fill>
      </dxf>
    </rfmt>
    <rfmt sheetId="1" sqref="L255" start="0" length="0">
      <dxf>
        <fill>
          <patternFill patternType="none">
            <bgColor indexed="65"/>
          </patternFill>
        </fill>
      </dxf>
    </rfmt>
    <rfmt sheetId="1" sqref="M255" start="0" length="0">
      <dxf>
        <fill>
          <patternFill patternType="none">
            <bgColor indexed="65"/>
          </patternFill>
        </fill>
      </dxf>
    </rfmt>
    <rfmt sheetId="1" sqref="N255" start="0" length="0">
      <dxf>
        <fill>
          <patternFill patternType="none">
            <bgColor indexed="65"/>
          </patternFill>
        </fill>
      </dxf>
    </rfmt>
    <rfmt sheetId="1" sqref="O255" start="0" length="0">
      <dxf>
        <fill>
          <patternFill patternType="none">
            <bgColor indexed="65"/>
          </patternFill>
        </fill>
      </dxf>
    </rfmt>
    <rfmt sheetId="1" sqref="P255" start="0" length="0">
      <dxf>
        <fill>
          <patternFill patternType="none">
            <bgColor indexed="65"/>
          </patternFill>
        </fill>
      </dxf>
    </rfmt>
    <rfmt sheetId="1" sqref="Q255" start="0" length="0">
      <dxf>
        <fill>
          <patternFill patternType="none">
            <bgColor indexed="65"/>
          </patternFill>
        </fill>
      </dxf>
    </rfmt>
    <rfmt sheetId="1" sqref="R255" start="0" length="0">
      <dxf>
        <fill>
          <patternFill patternType="none">
            <bgColor indexed="65"/>
          </patternFill>
        </fill>
      </dxf>
    </rfmt>
    <rfmt sheetId="1" sqref="S255" start="0" length="0">
      <dxf>
        <fill>
          <patternFill patternType="none">
            <bgColor indexed="65"/>
          </patternFill>
        </fill>
      </dxf>
    </rfmt>
    <rfmt sheetId="1" sqref="T255" start="0" length="0">
      <dxf>
        <fill>
          <patternFill patternType="none">
            <bgColor indexed="65"/>
          </patternFill>
        </fill>
      </dxf>
    </rfmt>
    <rfmt sheetId="1" sqref="U255" start="0" length="0">
      <dxf>
        <fill>
          <patternFill patternType="none">
            <bgColor indexed="65"/>
          </patternFill>
        </fill>
      </dxf>
    </rfmt>
    <rfmt sheetId="1" sqref="V255" start="0" length="0">
      <dxf>
        <fill>
          <patternFill patternType="none">
            <bgColor indexed="65"/>
          </patternFill>
        </fill>
      </dxf>
    </rfmt>
    <rfmt sheetId="1" sqref="W255" start="0" length="0">
      <dxf>
        <fill>
          <patternFill patternType="none">
            <bgColor indexed="65"/>
          </patternFill>
        </fill>
      </dxf>
    </rfmt>
    <rfmt sheetId="1" sqref="X255" start="0" length="0">
      <dxf>
        <fill>
          <patternFill patternType="none">
            <bgColor indexed="65"/>
          </patternFill>
        </fill>
      </dxf>
    </rfmt>
    <rfmt sheetId="1" sqref="Y255" start="0" length="0">
      <dxf>
        <fill>
          <patternFill patternType="none">
            <bgColor indexed="65"/>
          </patternFill>
        </fill>
      </dxf>
    </rfmt>
    <rfmt sheetId="1" sqref="Z255" start="0" length="0">
      <dxf>
        <fill>
          <patternFill patternType="none">
            <bgColor indexed="65"/>
          </patternFill>
        </fill>
      </dxf>
    </rfmt>
    <rfmt sheetId="1" sqref="AA255" start="0" length="0">
      <dxf>
        <fill>
          <patternFill patternType="none">
            <bgColor indexed="65"/>
          </patternFill>
        </fill>
      </dxf>
    </rfmt>
    <rfmt sheetId="1" sqref="AB255" start="0" length="0">
      <dxf>
        <fill>
          <patternFill patternType="none">
            <bgColor indexed="65"/>
          </patternFill>
        </fill>
      </dxf>
    </rfmt>
    <rfmt sheetId="1" sqref="AC255" start="0" length="0">
      <dxf>
        <fill>
          <patternFill patternType="none">
            <bgColor indexed="65"/>
          </patternFill>
        </fill>
      </dxf>
    </rfmt>
    <rfmt sheetId="1" sqref="AD255" start="0" length="0">
      <dxf>
        <fill>
          <patternFill patternType="none">
            <bgColor indexed="65"/>
          </patternFill>
        </fill>
      </dxf>
    </rfmt>
    <rfmt sheetId="1" sqref="AE255" start="0" length="0">
      <dxf>
        <fill>
          <patternFill patternType="none">
            <bgColor indexed="65"/>
          </patternFill>
        </fill>
      </dxf>
    </rfmt>
    <rfmt sheetId="1" sqref="AF255" start="0" length="0">
      <dxf>
        <fill>
          <patternFill patternType="none">
            <bgColor indexed="65"/>
          </patternFill>
        </fill>
      </dxf>
    </rfmt>
    <rfmt sheetId="1" sqref="AG255" start="0" length="0">
      <dxf>
        <fill>
          <patternFill patternType="none">
            <bgColor indexed="65"/>
          </patternFill>
        </fill>
      </dxf>
    </rfmt>
    <rfmt sheetId="1" sqref="AH255" start="0" length="0">
      <dxf>
        <fill>
          <patternFill patternType="none">
            <bgColor indexed="65"/>
          </patternFill>
        </fill>
      </dxf>
    </rfmt>
    <rfmt sheetId="1" sqref="AI255" start="0" length="0">
      <dxf>
        <fill>
          <patternFill patternType="none">
            <bgColor indexed="65"/>
          </patternFill>
        </fill>
      </dxf>
    </rfmt>
    <rfmt sheetId="1" sqref="AJ255" start="0" length="0">
      <dxf>
        <fill>
          <patternFill patternType="none">
            <bgColor indexed="65"/>
          </patternFill>
        </fill>
      </dxf>
    </rfmt>
    <rfmt sheetId="1" sqref="AK255" start="0" length="0">
      <dxf>
        <fill>
          <patternFill patternType="none">
            <bgColor indexed="65"/>
          </patternFill>
        </fill>
      </dxf>
    </rfmt>
    <rfmt sheetId="1" sqref="AL255" start="0" length="0">
      <dxf>
        <fill>
          <patternFill patternType="none">
            <bgColor indexed="65"/>
          </patternFill>
        </fill>
      </dxf>
    </rfmt>
    <rfmt sheetId="1" sqref="AM255" start="0" length="0">
      <dxf>
        <fill>
          <patternFill patternType="none">
            <bgColor indexed="65"/>
          </patternFill>
        </fill>
      </dxf>
    </rfmt>
    <rfmt sheetId="1" sqref="AN255" start="0" length="0">
      <dxf>
        <fill>
          <patternFill patternType="none">
            <bgColor indexed="65"/>
          </patternFill>
        </fill>
      </dxf>
    </rfmt>
    <rfmt sheetId="1" sqref="AO255" start="0" length="0">
      <dxf>
        <fill>
          <patternFill patternType="none">
            <bgColor indexed="65"/>
          </patternFill>
        </fill>
      </dxf>
    </rfmt>
    <rfmt sheetId="1" sqref="AP255" start="0" length="0">
      <dxf>
        <fill>
          <patternFill patternType="none">
            <bgColor indexed="65"/>
          </patternFill>
        </fill>
      </dxf>
    </rfmt>
    <rfmt sheetId="1" sqref="AQ255" start="0" length="0">
      <dxf>
        <fill>
          <patternFill patternType="none">
            <bgColor indexed="65"/>
          </patternFill>
        </fill>
      </dxf>
    </rfmt>
    <rfmt sheetId="1" sqref="AR255" start="0" length="0">
      <dxf>
        <fill>
          <patternFill patternType="none">
            <bgColor indexed="65"/>
          </patternFill>
        </fill>
      </dxf>
    </rfmt>
    <rfmt sheetId="1" sqref="AS255" start="0" length="0">
      <dxf>
        <fill>
          <patternFill patternType="none">
            <bgColor indexed="65"/>
          </patternFill>
        </fill>
      </dxf>
    </rfmt>
    <rfmt sheetId="1" sqref="AT255" start="0" length="0">
      <dxf>
        <fill>
          <patternFill patternType="none">
            <bgColor indexed="65"/>
          </patternFill>
        </fill>
      </dxf>
    </rfmt>
    <rfmt sheetId="1" sqref="AU255" start="0" length="0">
      <dxf>
        <fill>
          <patternFill patternType="none">
            <bgColor indexed="65"/>
          </patternFill>
        </fill>
      </dxf>
    </rfmt>
    <rfmt sheetId="1" sqref="AV255" start="0" length="0">
      <dxf>
        <fill>
          <patternFill patternType="none">
            <bgColor indexed="65"/>
          </patternFill>
        </fill>
      </dxf>
    </rfmt>
    <rfmt sheetId="1" sqref="AW255" start="0" length="0">
      <dxf>
        <fill>
          <patternFill patternType="none">
            <bgColor indexed="65"/>
          </patternFill>
        </fill>
      </dxf>
    </rfmt>
    <rfmt sheetId="1" sqref="AX255" start="0" length="0">
      <dxf>
        <fill>
          <patternFill patternType="none">
            <bgColor indexed="65"/>
          </patternFill>
        </fill>
      </dxf>
    </rfmt>
    <rfmt sheetId="1" sqref="AY255" start="0" length="0">
      <dxf>
        <fill>
          <patternFill patternType="none">
            <bgColor indexed="65"/>
          </patternFill>
        </fill>
      </dxf>
    </rfmt>
    <rfmt sheetId="1" sqref="AZ255" start="0" length="0">
      <dxf>
        <fill>
          <patternFill patternType="none">
            <bgColor indexed="65"/>
          </patternFill>
        </fill>
      </dxf>
    </rfmt>
    <rfmt sheetId="1" sqref="BA255" start="0" length="0">
      <dxf>
        <fill>
          <patternFill patternType="none">
            <bgColor indexed="65"/>
          </patternFill>
        </fill>
      </dxf>
    </rfmt>
    <rfmt sheetId="1" sqref="BB255" start="0" length="0">
      <dxf>
        <fill>
          <patternFill patternType="none">
            <bgColor indexed="65"/>
          </patternFill>
        </fill>
      </dxf>
    </rfmt>
    <rfmt sheetId="1" sqref="BC255" start="0" length="0">
      <dxf>
        <fill>
          <patternFill patternType="none">
            <bgColor indexed="65"/>
          </patternFill>
        </fill>
      </dxf>
    </rfmt>
    <rfmt sheetId="1" sqref="BD255" start="0" length="0">
      <dxf>
        <fill>
          <patternFill patternType="none">
            <bgColor indexed="65"/>
          </patternFill>
        </fill>
      </dxf>
    </rfmt>
    <rfmt sheetId="1" sqref="BE255" start="0" length="0">
      <dxf>
        <fill>
          <patternFill patternType="none">
            <bgColor indexed="65"/>
          </patternFill>
        </fill>
      </dxf>
    </rfmt>
    <rfmt sheetId="1" sqref="BF255" start="0" length="0">
      <dxf>
        <fill>
          <patternFill patternType="none">
            <bgColor indexed="65"/>
          </patternFill>
        </fill>
      </dxf>
    </rfmt>
    <rfmt sheetId="1" sqref="BG255" start="0" length="0">
      <dxf>
        <fill>
          <patternFill patternType="none">
            <bgColor indexed="65"/>
          </patternFill>
        </fill>
      </dxf>
    </rfmt>
    <rfmt sheetId="1" sqref="BH255" start="0" length="0">
      <dxf>
        <fill>
          <patternFill patternType="none">
            <bgColor indexed="65"/>
          </patternFill>
        </fill>
      </dxf>
    </rfmt>
    <rfmt sheetId="1" sqref="BI255" start="0" length="0">
      <dxf>
        <fill>
          <patternFill patternType="none">
            <bgColor indexed="65"/>
          </patternFill>
        </fill>
      </dxf>
    </rfmt>
    <rfmt sheetId="1" sqref="BJ255" start="0" length="0">
      <dxf>
        <fill>
          <patternFill patternType="none">
            <bgColor indexed="65"/>
          </patternFill>
        </fill>
      </dxf>
    </rfmt>
    <rfmt sheetId="1" sqref="BK255" start="0" length="0">
      <dxf>
        <fill>
          <patternFill patternType="none">
            <bgColor indexed="65"/>
          </patternFill>
        </fill>
      </dxf>
    </rfmt>
    <rfmt sheetId="1" sqref="BL255" start="0" length="0">
      <dxf>
        <fill>
          <patternFill patternType="none">
            <bgColor indexed="65"/>
          </patternFill>
        </fill>
      </dxf>
    </rfmt>
    <rfmt sheetId="1" sqref="BM255" start="0" length="0">
      <dxf>
        <fill>
          <patternFill patternType="none">
            <bgColor indexed="65"/>
          </patternFill>
        </fill>
      </dxf>
    </rfmt>
    <rfmt sheetId="1" sqref="BN255" start="0" length="0">
      <dxf>
        <fill>
          <patternFill patternType="none">
            <bgColor indexed="65"/>
          </patternFill>
        </fill>
      </dxf>
    </rfmt>
    <rfmt sheetId="1" sqref="BO255" start="0" length="0">
      <dxf>
        <fill>
          <patternFill patternType="none">
            <bgColor indexed="65"/>
          </patternFill>
        </fill>
      </dxf>
    </rfmt>
    <rfmt sheetId="1" sqref="BP255" start="0" length="0">
      <dxf>
        <fill>
          <patternFill patternType="none">
            <bgColor indexed="65"/>
          </patternFill>
        </fill>
      </dxf>
    </rfmt>
    <rfmt sheetId="1" sqref="BQ255" start="0" length="0">
      <dxf>
        <fill>
          <patternFill patternType="none">
            <bgColor indexed="65"/>
          </patternFill>
        </fill>
      </dxf>
    </rfmt>
    <rfmt sheetId="1" sqref="BR255" start="0" length="0">
      <dxf>
        <fill>
          <patternFill patternType="none">
            <bgColor indexed="65"/>
          </patternFill>
        </fill>
      </dxf>
    </rfmt>
    <rfmt sheetId="1" sqref="BS255" start="0" length="0">
      <dxf>
        <fill>
          <patternFill patternType="none">
            <bgColor indexed="65"/>
          </patternFill>
        </fill>
      </dxf>
    </rfmt>
    <rfmt sheetId="1" sqref="BT255" start="0" length="0">
      <dxf>
        <fill>
          <patternFill patternType="none">
            <bgColor indexed="65"/>
          </patternFill>
        </fill>
      </dxf>
    </rfmt>
    <rfmt sheetId="1" sqref="BU255" start="0" length="0">
      <dxf>
        <fill>
          <patternFill patternType="none">
            <bgColor indexed="65"/>
          </patternFill>
        </fill>
      </dxf>
    </rfmt>
    <rfmt sheetId="1" sqref="BV255" start="0" length="0">
      <dxf>
        <fill>
          <patternFill patternType="none">
            <bgColor indexed="65"/>
          </patternFill>
        </fill>
      </dxf>
    </rfmt>
    <rfmt sheetId="1" sqref="BW255" start="0" length="0">
      <dxf>
        <fill>
          <patternFill patternType="none">
            <bgColor indexed="65"/>
          </patternFill>
        </fill>
      </dxf>
    </rfmt>
    <rfmt sheetId="1" sqref="BX255" start="0" length="0">
      <dxf>
        <fill>
          <patternFill patternType="none">
            <bgColor indexed="65"/>
          </patternFill>
        </fill>
      </dxf>
    </rfmt>
    <rfmt sheetId="1" sqref="BY255" start="0" length="0">
      <dxf>
        <fill>
          <patternFill patternType="none">
            <bgColor indexed="65"/>
          </patternFill>
        </fill>
      </dxf>
    </rfmt>
    <rfmt sheetId="1" sqref="BZ255" start="0" length="0">
      <dxf>
        <fill>
          <patternFill patternType="none">
            <bgColor indexed="65"/>
          </patternFill>
        </fill>
      </dxf>
    </rfmt>
    <rfmt sheetId="1" sqref="CA255" start="0" length="0">
      <dxf>
        <fill>
          <patternFill patternType="none">
            <bgColor indexed="65"/>
          </patternFill>
        </fill>
      </dxf>
    </rfmt>
    <rfmt sheetId="1" sqref="CB255" start="0" length="0">
      <dxf>
        <fill>
          <patternFill patternType="none">
            <bgColor indexed="65"/>
          </patternFill>
        </fill>
      </dxf>
    </rfmt>
    <rfmt sheetId="1" sqref="CC255" start="0" length="0">
      <dxf>
        <fill>
          <patternFill patternType="none">
            <bgColor indexed="65"/>
          </patternFill>
        </fill>
      </dxf>
    </rfmt>
    <rfmt sheetId="1" sqref="CD255" start="0" length="0">
      <dxf>
        <fill>
          <patternFill patternType="none">
            <bgColor indexed="65"/>
          </patternFill>
        </fill>
      </dxf>
    </rfmt>
    <rfmt sheetId="1" sqref="CE255" start="0" length="0">
      <dxf>
        <fill>
          <patternFill patternType="none">
            <bgColor indexed="65"/>
          </patternFill>
        </fill>
      </dxf>
    </rfmt>
    <rfmt sheetId="1" sqref="CF255" start="0" length="0">
      <dxf>
        <fill>
          <patternFill patternType="none">
            <bgColor indexed="65"/>
          </patternFill>
        </fill>
      </dxf>
    </rfmt>
    <rfmt sheetId="1" sqref="CG255" start="0" length="0">
      <dxf>
        <fill>
          <patternFill patternType="none">
            <bgColor indexed="65"/>
          </patternFill>
        </fill>
      </dxf>
    </rfmt>
    <rfmt sheetId="1" sqref="CH255" start="0" length="0">
      <dxf>
        <fill>
          <patternFill patternType="none">
            <bgColor indexed="65"/>
          </patternFill>
        </fill>
      </dxf>
    </rfmt>
    <rfmt sheetId="1" sqref="CI255" start="0" length="0">
      <dxf>
        <fill>
          <patternFill patternType="none">
            <bgColor indexed="65"/>
          </patternFill>
        </fill>
      </dxf>
    </rfmt>
    <rfmt sheetId="1" sqref="CJ255" start="0" length="0">
      <dxf>
        <fill>
          <patternFill patternType="none">
            <bgColor indexed="65"/>
          </patternFill>
        </fill>
      </dxf>
    </rfmt>
    <rfmt sheetId="1" sqref="CK255" start="0" length="0">
      <dxf>
        <fill>
          <patternFill patternType="none">
            <bgColor indexed="65"/>
          </patternFill>
        </fill>
      </dxf>
    </rfmt>
    <rfmt sheetId="1" sqref="CL255" start="0" length="0">
      <dxf>
        <fill>
          <patternFill patternType="none">
            <bgColor indexed="65"/>
          </patternFill>
        </fill>
      </dxf>
    </rfmt>
    <rfmt sheetId="1" sqref="CM255" start="0" length="0">
      <dxf>
        <fill>
          <patternFill patternType="none">
            <bgColor indexed="65"/>
          </patternFill>
        </fill>
      </dxf>
    </rfmt>
    <rfmt sheetId="1" sqref="CN255" start="0" length="0">
      <dxf>
        <fill>
          <patternFill patternType="none">
            <bgColor indexed="65"/>
          </patternFill>
        </fill>
      </dxf>
    </rfmt>
    <rfmt sheetId="1" sqref="CO255" start="0" length="0">
      <dxf>
        <fill>
          <patternFill patternType="none">
            <bgColor indexed="65"/>
          </patternFill>
        </fill>
      </dxf>
    </rfmt>
    <rfmt sheetId="1" sqref="CP255" start="0" length="0">
      <dxf>
        <fill>
          <patternFill patternType="none">
            <bgColor indexed="65"/>
          </patternFill>
        </fill>
      </dxf>
    </rfmt>
    <rfmt sheetId="1" sqref="CQ255" start="0" length="0">
      <dxf>
        <fill>
          <patternFill patternType="none">
            <bgColor indexed="65"/>
          </patternFill>
        </fill>
      </dxf>
    </rfmt>
  </rrc>
  <rrc rId="5515" sId="1" ref="A255:XFD255" action="deleteRow">
    <undo index="6" exp="ref" v="1" dr="H255" r="H245" sId="1"/>
    <undo index="6" exp="ref" v="1" dr="G255" r="G245" sId="1"/>
    <undo index="6" exp="ref" v="1" dr="D255" r="D245" sId="1"/>
    <undo index="6" exp="ref" v="1" dr="C255" r="C245" sId="1"/>
    <rfmt sheetId="1" xfDxf="1" sqref="A255:XFD255" start="0" length="0">
      <dxf>
        <font>
          <sz val="11"/>
        </font>
        <fill>
          <patternFill patternType="solid">
            <bgColor rgb="FFFFFF00"/>
          </patternFill>
        </fill>
      </dxf>
    </rfmt>
    <rcc rId="0" sId="1" dxf="1">
      <nc r="A255" t="inlineStr">
        <is>
          <t>8700</t>
        </is>
      </nc>
      <ndxf>
        <font>
          <b/>
          <sz val="14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255" t="inlineStr">
        <is>
          <t>Резервний фонд</t>
        </is>
      </nc>
      <ndxf>
        <font>
          <b/>
          <sz val="14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55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55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55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55" start="0" length="0">
      <dxf>
        <font>
          <b/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55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5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55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5" start="0" length="0">
      <dxf>
        <font>
          <b/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55" start="0" length="0">
      <dxf>
        <fill>
          <patternFill patternType="none">
            <bgColor indexed="65"/>
          </patternFill>
        </fill>
      </dxf>
    </rfmt>
    <rfmt sheetId="1" sqref="L255" start="0" length="0">
      <dxf>
        <fill>
          <patternFill patternType="none">
            <bgColor indexed="65"/>
          </patternFill>
        </fill>
      </dxf>
    </rfmt>
    <rfmt sheetId="1" sqref="M255" start="0" length="0">
      <dxf>
        <fill>
          <patternFill patternType="none">
            <bgColor indexed="65"/>
          </patternFill>
        </fill>
      </dxf>
    </rfmt>
    <rfmt sheetId="1" sqref="N255" start="0" length="0">
      <dxf>
        <fill>
          <patternFill patternType="none">
            <bgColor indexed="65"/>
          </patternFill>
        </fill>
      </dxf>
    </rfmt>
    <rfmt sheetId="1" sqref="O255" start="0" length="0">
      <dxf>
        <fill>
          <patternFill patternType="none">
            <bgColor indexed="65"/>
          </patternFill>
        </fill>
      </dxf>
    </rfmt>
    <rfmt sheetId="1" sqref="P255" start="0" length="0">
      <dxf>
        <fill>
          <patternFill patternType="none">
            <bgColor indexed="65"/>
          </patternFill>
        </fill>
      </dxf>
    </rfmt>
    <rfmt sheetId="1" sqref="Q255" start="0" length="0">
      <dxf>
        <fill>
          <patternFill patternType="none">
            <bgColor indexed="65"/>
          </patternFill>
        </fill>
      </dxf>
    </rfmt>
    <rfmt sheetId="1" sqref="R255" start="0" length="0">
      <dxf>
        <fill>
          <patternFill patternType="none">
            <bgColor indexed="65"/>
          </patternFill>
        </fill>
      </dxf>
    </rfmt>
    <rfmt sheetId="1" sqref="S255" start="0" length="0">
      <dxf>
        <fill>
          <patternFill patternType="none">
            <bgColor indexed="65"/>
          </patternFill>
        </fill>
      </dxf>
    </rfmt>
    <rfmt sheetId="1" sqref="T255" start="0" length="0">
      <dxf>
        <fill>
          <patternFill patternType="none">
            <bgColor indexed="65"/>
          </patternFill>
        </fill>
      </dxf>
    </rfmt>
    <rfmt sheetId="1" sqref="U255" start="0" length="0">
      <dxf>
        <fill>
          <patternFill patternType="none">
            <bgColor indexed="65"/>
          </patternFill>
        </fill>
      </dxf>
    </rfmt>
    <rfmt sheetId="1" sqref="V255" start="0" length="0">
      <dxf>
        <fill>
          <patternFill patternType="none">
            <bgColor indexed="65"/>
          </patternFill>
        </fill>
      </dxf>
    </rfmt>
    <rfmt sheetId="1" sqref="W255" start="0" length="0">
      <dxf>
        <fill>
          <patternFill patternType="none">
            <bgColor indexed="65"/>
          </patternFill>
        </fill>
      </dxf>
    </rfmt>
    <rfmt sheetId="1" sqref="X255" start="0" length="0">
      <dxf>
        <fill>
          <patternFill patternType="none">
            <bgColor indexed="65"/>
          </patternFill>
        </fill>
      </dxf>
    </rfmt>
    <rfmt sheetId="1" sqref="Y255" start="0" length="0">
      <dxf>
        <fill>
          <patternFill patternType="none">
            <bgColor indexed="65"/>
          </patternFill>
        </fill>
      </dxf>
    </rfmt>
    <rfmt sheetId="1" sqref="Z255" start="0" length="0">
      <dxf>
        <fill>
          <patternFill patternType="none">
            <bgColor indexed="65"/>
          </patternFill>
        </fill>
      </dxf>
    </rfmt>
    <rfmt sheetId="1" sqref="AA255" start="0" length="0">
      <dxf>
        <fill>
          <patternFill patternType="none">
            <bgColor indexed="65"/>
          </patternFill>
        </fill>
      </dxf>
    </rfmt>
    <rfmt sheetId="1" sqref="AB255" start="0" length="0">
      <dxf>
        <fill>
          <patternFill patternType="none">
            <bgColor indexed="65"/>
          </patternFill>
        </fill>
      </dxf>
    </rfmt>
    <rfmt sheetId="1" sqref="AC255" start="0" length="0">
      <dxf>
        <fill>
          <patternFill patternType="none">
            <bgColor indexed="65"/>
          </patternFill>
        </fill>
      </dxf>
    </rfmt>
    <rfmt sheetId="1" sqref="AD255" start="0" length="0">
      <dxf>
        <fill>
          <patternFill patternType="none">
            <bgColor indexed="65"/>
          </patternFill>
        </fill>
      </dxf>
    </rfmt>
    <rfmt sheetId="1" sqref="AE255" start="0" length="0">
      <dxf>
        <fill>
          <patternFill patternType="none">
            <bgColor indexed="65"/>
          </patternFill>
        </fill>
      </dxf>
    </rfmt>
    <rfmt sheetId="1" sqref="AF255" start="0" length="0">
      <dxf>
        <fill>
          <patternFill patternType="none">
            <bgColor indexed="65"/>
          </patternFill>
        </fill>
      </dxf>
    </rfmt>
    <rfmt sheetId="1" sqref="AG255" start="0" length="0">
      <dxf>
        <fill>
          <patternFill patternType="none">
            <bgColor indexed="65"/>
          </patternFill>
        </fill>
      </dxf>
    </rfmt>
    <rfmt sheetId="1" sqref="AH255" start="0" length="0">
      <dxf>
        <fill>
          <patternFill patternType="none">
            <bgColor indexed="65"/>
          </patternFill>
        </fill>
      </dxf>
    </rfmt>
    <rfmt sheetId="1" sqref="AI255" start="0" length="0">
      <dxf>
        <fill>
          <patternFill patternType="none">
            <bgColor indexed="65"/>
          </patternFill>
        </fill>
      </dxf>
    </rfmt>
    <rfmt sheetId="1" sqref="AJ255" start="0" length="0">
      <dxf>
        <fill>
          <patternFill patternType="none">
            <bgColor indexed="65"/>
          </patternFill>
        </fill>
      </dxf>
    </rfmt>
    <rfmt sheetId="1" sqref="AK255" start="0" length="0">
      <dxf>
        <fill>
          <patternFill patternType="none">
            <bgColor indexed="65"/>
          </patternFill>
        </fill>
      </dxf>
    </rfmt>
    <rfmt sheetId="1" sqref="AL255" start="0" length="0">
      <dxf>
        <fill>
          <patternFill patternType="none">
            <bgColor indexed="65"/>
          </patternFill>
        </fill>
      </dxf>
    </rfmt>
    <rfmt sheetId="1" sqref="AM255" start="0" length="0">
      <dxf>
        <fill>
          <patternFill patternType="none">
            <bgColor indexed="65"/>
          </patternFill>
        </fill>
      </dxf>
    </rfmt>
    <rfmt sheetId="1" sqref="AN255" start="0" length="0">
      <dxf>
        <fill>
          <patternFill patternType="none">
            <bgColor indexed="65"/>
          </patternFill>
        </fill>
      </dxf>
    </rfmt>
    <rfmt sheetId="1" sqref="AO255" start="0" length="0">
      <dxf>
        <fill>
          <patternFill patternType="none">
            <bgColor indexed="65"/>
          </patternFill>
        </fill>
      </dxf>
    </rfmt>
    <rfmt sheetId="1" sqref="AP255" start="0" length="0">
      <dxf>
        <fill>
          <patternFill patternType="none">
            <bgColor indexed="65"/>
          </patternFill>
        </fill>
      </dxf>
    </rfmt>
    <rfmt sheetId="1" sqref="AQ255" start="0" length="0">
      <dxf>
        <fill>
          <patternFill patternType="none">
            <bgColor indexed="65"/>
          </patternFill>
        </fill>
      </dxf>
    </rfmt>
    <rfmt sheetId="1" sqref="AR255" start="0" length="0">
      <dxf>
        <fill>
          <patternFill patternType="none">
            <bgColor indexed="65"/>
          </patternFill>
        </fill>
      </dxf>
    </rfmt>
    <rfmt sheetId="1" sqref="AS255" start="0" length="0">
      <dxf>
        <fill>
          <patternFill patternType="none">
            <bgColor indexed="65"/>
          </patternFill>
        </fill>
      </dxf>
    </rfmt>
    <rfmt sheetId="1" sqref="AT255" start="0" length="0">
      <dxf>
        <fill>
          <patternFill patternType="none">
            <bgColor indexed="65"/>
          </patternFill>
        </fill>
      </dxf>
    </rfmt>
    <rfmt sheetId="1" sqref="AU255" start="0" length="0">
      <dxf>
        <fill>
          <patternFill patternType="none">
            <bgColor indexed="65"/>
          </patternFill>
        </fill>
      </dxf>
    </rfmt>
    <rfmt sheetId="1" sqref="AV255" start="0" length="0">
      <dxf>
        <fill>
          <patternFill patternType="none">
            <bgColor indexed="65"/>
          </patternFill>
        </fill>
      </dxf>
    </rfmt>
    <rfmt sheetId="1" sqref="AW255" start="0" length="0">
      <dxf>
        <fill>
          <patternFill patternType="none">
            <bgColor indexed="65"/>
          </patternFill>
        </fill>
      </dxf>
    </rfmt>
    <rfmt sheetId="1" sqref="AX255" start="0" length="0">
      <dxf>
        <fill>
          <patternFill patternType="none">
            <bgColor indexed="65"/>
          </patternFill>
        </fill>
      </dxf>
    </rfmt>
    <rfmt sheetId="1" sqref="AY255" start="0" length="0">
      <dxf>
        <fill>
          <patternFill patternType="none">
            <bgColor indexed="65"/>
          </patternFill>
        </fill>
      </dxf>
    </rfmt>
    <rfmt sheetId="1" sqref="AZ255" start="0" length="0">
      <dxf>
        <fill>
          <patternFill patternType="none">
            <bgColor indexed="65"/>
          </patternFill>
        </fill>
      </dxf>
    </rfmt>
    <rfmt sheetId="1" sqref="BA255" start="0" length="0">
      <dxf>
        <fill>
          <patternFill patternType="none">
            <bgColor indexed="65"/>
          </patternFill>
        </fill>
      </dxf>
    </rfmt>
    <rfmt sheetId="1" sqref="BB255" start="0" length="0">
      <dxf>
        <fill>
          <patternFill patternType="none">
            <bgColor indexed="65"/>
          </patternFill>
        </fill>
      </dxf>
    </rfmt>
    <rfmt sheetId="1" sqref="BC255" start="0" length="0">
      <dxf>
        <fill>
          <patternFill patternType="none">
            <bgColor indexed="65"/>
          </patternFill>
        </fill>
      </dxf>
    </rfmt>
    <rfmt sheetId="1" sqref="BD255" start="0" length="0">
      <dxf>
        <fill>
          <patternFill patternType="none">
            <bgColor indexed="65"/>
          </patternFill>
        </fill>
      </dxf>
    </rfmt>
    <rfmt sheetId="1" sqref="BE255" start="0" length="0">
      <dxf>
        <fill>
          <patternFill patternType="none">
            <bgColor indexed="65"/>
          </patternFill>
        </fill>
      </dxf>
    </rfmt>
    <rfmt sheetId="1" sqref="BF255" start="0" length="0">
      <dxf>
        <fill>
          <patternFill patternType="none">
            <bgColor indexed="65"/>
          </patternFill>
        </fill>
      </dxf>
    </rfmt>
    <rfmt sheetId="1" sqref="BG255" start="0" length="0">
      <dxf>
        <fill>
          <patternFill patternType="none">
            <bgColor indexed="65"/>
          </patternFill>
        </fill>
      </dxf>
    </rfmt>
    <rfmt sheetId="1" sqref="BH255" start="0" length="0">
      <dxf>
        <fill>
          <patternFill patternType="none">
            <bgColor indexed="65"/>
          </patternFill>
        </fill>
      </dxf>
    </rfmt>
    <rfmt sheetId="1" sqref="BI255" start="0" length="0">
      <dxf>
        <fill>
          <patternFill patternType="none">
            <bgColor indexed="65"/>
          </patternFill>
        </fill>
      </dxf>
    </rfmt>
    <rfmt sheetId="1" sqref="BJ255" start="0" length="0">
      <dxf>
        <fill>
          <patternFill patternType="none">
            <bgColor indexed="65"/>
          </patternFill>
        </fill>
      </dxf>
    </rfmt>
    <rfmt sheetId="1" sqref="BK255" start="0" length="0">
      <dxf>
        <fill>
          <patternFill patternType="none">
            <bgColor indexed="65"/>
          </patternFill>
        </fill>
      </dxf>
    </rfmt>
    <rfmt sheetId="1" sqref="BL255" start="0" length="0">
      <dxf>
        <fill>
          <patternFill patternType="none">
            <bgColor indexed="65"/>
          </patternFill>
        </fill>
      </dxf>
    </rfmt>
    <rfmt sheetId="1" sqref="BM255" start="0" length="0">
      <dxf>
        <fill>
          <patternFill patternType="none">
            <bgColor indexed="65"/>
          </patternFill>
        </fill>
      </dxf>
    </rfmt>
    <rfmt sheetId="1" sqref="BN255" start="0" length="0">
      <dxf>
        <fill>
          <patternFill patternType="none">
            <bgColor indexed="65"/>
          </patternFill>
        </fill>
      </dxf>
    </rfmt>
    <rfmt sheetId="1" sqref="BO255" start="0" length="0">
      <dxf>
        <fill>
          <patternFill patternType="none">
            <bgColor indexed="65"/>
          </patternFill>
        </fill>
      </dxf>
    </rfmt>
    <rfmt sheetId="1" sqref="BP255" start="0" length="0">
      <dxf>
        <fill>
          <patternFill patternType="none">
            <bgColor indexed="65"/>
          </patternFill>
        </fill>
      </dxf>
    </rfmt>
    <rfmt sheetId="1" sqref="BQ255" start="0" length="0">
      <dxf>
        <fill>
          <patternFill patternType="none">
            <bgColor indexed="65"/>
          </patternFill>
        </fill>
      </dxf>
    </rfmt>
    <rfmt sheetId="1" sqref="BR255" start="0" length="0">
      <dxf>
        <fill>
          <patternFill patternType="none">
            <bgColor indexed="65"/>
          </patternFill>
        </fill>
      </dxf>
    </rfmt>
    <rfmt sheetId="1" sqref="BS255" start="0" length="0">
      <dxf>
        <fill>
          <patternFill patternType="none">
            <bgColor indexed="65"/>
          </patternFill>
        </fill>
      </dxf>
    </rfmt>
    <rfmt sheetId="1" sqref="BT255" start="0" length="0">
      <dxf>
        <fill>
          <patternFill patternType="none">
            <bgColor indexed="65"/>
          </patternFill>
        </fill>
      </dxf>
    </rfmt>
    <rfmt sheetId="1" sqref="BU255" start="0" length="0">
      <dxf>
        <fill>
          <patternFill patternType="none">
            <bgColor indexed="65"/>
          </patternFill>
        </fill>
      </dxf>
    </rfmt>
    <rfmt sheetId="1" sqref="BV255" start="0" length="0">
      <dxf>
        <fill>
          <patternFill patternType="none">
            <bgColor indexed="65"/>
          </patternFill>
        </fill>
      </dxf>
    </rfmt>
    <rfmt sheetId="1" sqref="BW255" start="0" length="0">
      <dxf>
        <fill>
          <patternFill patternType="none">
            <bgColor indexed="65"/>
          </patternFill>
        </fill>
      </dxf>
    </rfmt>
    <rfmt sheetId="1" sqref="BX255" start="0" length="0">
      <dxf>
        <fill>
          <patternFill patternType="none">
            <bgColor indexed="65"/>
          </patternFill>
        </fill>
      </dxf>
    </rfmt>
    <rfmt sheetId="1" sqref="BY255" start="0" length="0">
      <dxf>
        <fill>
          <patternFill patternType="none">
            <bgColor indexed="65"/>
          </patternFill>
        </fill>
      </dxf>
    </rfmt>
    <rfmt sheetId="1" sqref="BZ255" start="0" length="0">
      <dxf>
        <fill>
          <patternFill patternType="none">
            <bgColor indexed="65"/>
          </patternFill>
        </fill>
      </dxf>
    </rfmt>
    <rfmt sheetId="1" sqref="CA255" start="0" length="0">
      <dxf>
        <fill>
          <patternFill patternType="none">
            <bgColor indexed="65"/>
          </patternFill>
        </fill>
      </dxf>
    </rfmt>
    <rfmt sheetId="1" sqref="CB255" start="0" length="0">
      <dxf>
        <fill>
          <patternFill patternType="none">
            <bgColor indexed="65"/>
          </patternFill>
        </fill>
      </dxf>
    </rfmt>
    <rfmt sheetId="1" sqref="CC255" start="0" length="0">
      <dxf>
        <fill>
          <patternFill patternType="none">
            <bgColor indexed="65"/>
          </patternFill>
        </fill>
      </dxf>
    </rfmt>
    <rfmt sheetId="1" sqref="CD255" start="0" length="0">
      <dxf>
        <fill>
          <patternFill patternType="none">
            <bgColor indexed="65"/>
          </patternFill>
        </fill>
      </dxf>
    </rfmt>
    <rfmt sheetId="1" sqref="CE255" start="0" length="0">
      <dxf>
        <fill>
          <patternFill patternType="none">
            <bgColor indexed="65"/>
          </patternFill>
        </fill>
      </dxf>
    </rfmt>
    <rfmt sheetId="1" sqref="CF255" start="0" length="0">
      <dxf>
        <fill>
          <patternFill patternType="none">
            <bgColor indexed="65"/>
          </patternFill>
        </fill>
      </dxf>
    </rfmt>
    <rfmt sheetId="1" sqref="CG255" start="0" length="0">
      <dxf>
        <fill>
          <patternFill patternType="none">
            <bgColor indexed="65"/>
          </patternFill>
        </fill>
      </dxf>
    </rfmt>
    <rfmt sheetId="1" sqref="CH255" start="0" length="0">
      <dxf>
        <fill>
          <patternFill patternType="none">
            <bgColor indexed="65"/>
          </patternFill>
        </fill>
      </dxf>
    </rfmt>
    <rfmt sheetId="1" sqref="CI255" start="0" length="0">
      <dxf>
        <fill>
          <patternFill patternType="none">
            <bgColor indexed="65"/>
          </patternFill>
        </fill>
      </dxf>
    </rfmt>
    <rfmt sheetId="1" sqref="CJ255" start="0" length="0">
      <dxf>
        <fill>
          <patternFill patternType="none">
            <bgColor indexed="65"/>
          </patternFill>
        </fill>
      </dxf>
    </rfmt>
    <rfmt sheetId="1" sqref="CK255" start="0" length="0">
      <dxf>
        <fill>
          <patternFill patternType="none">
            <bgColor indexed="65"/>
          </patternFill>
        </fill>
      </dxf>
    </rfmt>
    <rfmt sheetId="1" sqref="CL255" start="0" length="0">
      <dxf>
        <fill>
          <patternFill patternType="none">
            <bgColor indexed="65"/>
          </patternFill>
        </fill>
      </dxf>
    </rfmt>
    <rfmt sheetId="1" sqref="CM255" start="0" length="0">
      <dxf>
        <fill>
          <patternFill patternType="none">
            <bgColor indexed="65"/>
          </patternFill>
        </fill>
      </dxf>
    </rfmt>
    <rfmt sheetId="1" sqref="CN255" start="0" length="0">
      <dxf>
        <fill>
          <patternFill patternType="none">
            <bgColor indexed="65"/>
          </patternFill>
        </fill>
      </dxf>
    </rfmt>
    <rfmt sheetId="1" sqref="CO255" start="0" length="0">
      <dxf>
        <fill>
          <patternFill patternType="none">
            <bgColor indexed="65"/>
          </patternFill>
        </fill>
      </dxf>
    </rfmt>
    <rfmt sheetId="1" sqref="CP255" start="0" length="0">
      <dxf>
        <fill>
          <patternFill patternType="none">
            <bgColor indexed="65"/>
          </patternFill>
        </fill>
      </dxf>
    </rfmt>
    <rfmt sheetId="1" sqref="CQ255" start="0" length="0">
      <dxf>
        <fill>
          <patternFill patternType="none">
            <bgColor indexed="65"/>
          </patternFill>
        </fill>
      </dxf>
    </rfmt>
  </rrc>
  <rcv guid="{CFD58EC5-F475-4F0C-8822-861C497EA100}" action="delete"/>
  <rdn rId="0" localSheetId="1" customView="1" name="Z_CFD58EC5_F475_4F0C_8822_861C497EA100_.wvu.PrintArea" hidden="1" oldHidden="1">
    <formula>общее!$A$1:$J$282</formula>
    <oldFormula>общее!$A$1:$J$282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общее!$216:$219,общее!$221:$226</formula>
    <oldFormula>общее!$216:$219,общее!$221:$226</oldFormula>
  </rdn>
  <rdn rId="0" localSheetId="1" customView="1" name="Z_CFD58EC5_F475_4F0C_8822_861C497EA100_.wvu.FilterData" hidden="1" oldHidden="1">
    <formula>общее!$A$6:$J$282</formula>
    <oldFormula>общее!$A$6:$J$282</oldFormula>
  </rdn>
  <rcv guid="{CFD58EC5-F475-4F0C-8822-861C497EA100}" action="add"/>
</revisions>
</file>

<file path=xl/revisions/revisionLog180111.xml><?xml version="1.0" encoding="utf-8"?>
<revisions xmlns="http://schemas.openxmlformats.org/spreadsheetml/2006/main" xmlns:r="http://schemas.openxmlformats.org/officeDocument/2006/relationships">
  <rcc rId="5339" sId="1">
    <oc r="C90">
      <f>264510.371-86.637</f>
    </oc>
    <nc r="C90">
      <f>74360.083-112</f>
    </nc>
  </rcc>
  <rcc rId="5340" sId="1" numFmtId="4">
    <oc r="C91">
      <v>86.637</v>
    </oc>
    <nc r="C91">
      <v>112</v>
    </nc>
  </rcc>
  <rcc rId="5341" sId="1" numFmtId="4">
    <oc r="G90">
      <v>6044.24</v>
    </oc>
    <nc r="G90">
      <v>8625.5239999999994</v>
    </nc>
  </rcc>
  <rcc rId="5342" sId="1" numFmtId="4">
    <oc r="D91">
      <v>1222.5419999999999</v>
    </oc>
    <nc r="D91">
      <v>101.128</v>
    </nc>
  </rcc>
  <rcc rId="5343" sId="1">
    <oc r="D90">
      <f>396783.086-1222.542</f>
    </oc>
    <nc r="D90">
      <f>91624.002-101.128</f>
    </nc>
  </rcc>
  <rcc rId="5344" sId="1" numFmtId="4">
    <oc r="H90">
      <v>31090.152999999998</v>
    </oc>
    <nc r="H90">
      <v>1827.615</v>
    </nc>
  </rcc>
  <rcc rId="5345" sId="1">
    <oc r="F91" t="inlineStr">
      <is>
        <t>в 14,1 р.б.</t>
      </is>
    </oc>
    <nc r="F91">
      <f>SUM(D91/C91*100)</f>
    </nc>
  </rcc>
  <rcc rId="5346" sId="1">
    <oc r="J90" t="inlineStr">
      <is>
        <t>в 5,1 р.б.</t>
      </is>
    </oc>
    <nc r="J90">
      <f>SUM(H90/G90*100)</f>
    </nc>
  </rcc>
  <rcc rId="5347" sId="1" odxf="1" dxf="1">
    <oc r="J89" t="inlineStr">
      <is>
        <t>в 5,1 р.б.</t>
      </is>
    </oc>
    <nc r="J89">
      <f>SUM(H89/G89*100)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fmt sheetId="1" sqref="J89" start="0" length="2147483647">
    <dxf>
      <font>
        <b/>
      </font>
    </dxf>
  </rfmt>
  <rcv guid="{CFD58EC5-F475-4F0C-8822-861C497EA100}" action="delete"/>
  <rdn rId="0" localSheetId="1" customView="1" name="Z_CFD58EC5_F475_4F0C_8822_861C497EA100_.wvu.PrintArea" hidden="1" oldHidden="1">
    <formula>общее!$A$1:$J$298</formula>
    <oldFormula>общее!$A$1:$J$298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общее!$226:$229,общее!$231:$236</formula>
    <oldFormula>общее!$226:$229,общее!$231:$236</oldFormula>
  </rdn>
  <rdn rId="0" localSheetId="1" customView="1" name="Z_CFD58EC5_F475_4F0C_8822_861C497EA100_.wvu.FilterData" hidden="1" oldHidden="1">
    <formula>общее!$A$6:$J$298</formula>
    <oldFormula>общее!$A$6:$J$298</oldFormula>
  </rdn>
  <rcv guid="{CFD58EC5-F475-4F0C-8822-861C497EA100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v guid="{966D3932-E429-4C59-AC55-697D9EEA620A}" action="delete"/>
  <rdn rId="0" localSheetId="1" customView="1" name="Z_966D3932_E429_4C59_AC55_697D9EEA620A_.wvu.PrintArea" hidden="1" oldHidden="1">
    <formula>общее!$A$1:$J$253</formula>
    <oldFormula>общее!$A$1:$J$253</oldFormula>
  </rdn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общее!$A$6:$J$297</formula>
    <oldFormula>общее!$A$6:$J$297</oldFormula>
  </rdn>
  <rcv guid="{966D3932-E429-4C59-AC55-697D9EEA620A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812.xml><?xml version="1.0" encoding="utf-8"?>
<revisions xmlns="http://schemas.openxmlformats.org/spreadsheetml/2006/main" xmlns:r="http://schemas.openxmlformats.org/officeDocument/2006/relationships">
  <rcc rId="5961" sId="1" numFmtId="4">
    <oc r="C233">
      <v>20065.666000000001</v>
    </oc>
    <nc r="C233"/>
  </rcc>
  <rcc rId="5962" sId="1" numFmtId="4">
    <oc r="C234">
      <v>57500</v>
    </oc>
    <nc r="C234">
      <v>10000</v>
    </nc>
  </rcc>
  <rcc rId="5963" sId="1" numFmtId="4">
    <oc r="C235">
      <v>15307.325000000001</v>
    </oc>
    <nc r="C235"/>
  </rcc>
  <rfmt sheetId="1" sqref="C232:C235">
    <dxf>
      <fill>
        <patternFill patternType="none">
          <bgColor auto="1"/>
        </patternFill>
      </fill>
    </dxf>
  </rfmt>
  <rrc rId="5964" sId="1" ref="A233:XFD233" action="deleteRow">
    <undo index="0" exp="area" dr="D233:D235" r="D232" sId="1"/>
    <undo index="0" exp="area" dr="C233:C235" r="C232" sId="1"/>
    <rfmt sheetId="1" xfDxf="1" sqref="A233:XFD233" start="0" length="0">
      <dxf>
        <font>
          <sz val="11"/>
        </font>
        <fill>
          <patternFill patternType="solid">
            <bgColor rgb="FFFFFF00"/>
          </patternFill>
        </fill>
      </dxf>
    </rfmt>
    <rcc rId="0" sId="1" dxf="1">
      <nc r="A233" t="inlineStr">
        <is>
          <t>9110</t>
        </is>
      </nc>
      <ndxf>
        <font>
          <sz val="14"/>
          <name val="Times New Roman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233" t="inlineStr">
        <is>
          <t>Реверсна дотація </t>
        </is>
      </nc>
      <ndxf>
        <font>
          <sz val="14"/>
          <name val="Times New Roman"/>
          <scheme val="none"/>
        </font>
        <numFmt numFmtId="166" formatCode="0.0_)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fmt sheetId="1" sqref="C233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33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33" start="0" length="0">
      <dxf>
        <font>
          <sz val="14"/>
          <name val="Times New Roman"/>
          <scheme val="none"/>
        </font>
        <numFmt numFmtId="167" formatCode="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33" start="0" length="0">
      <dxf>
        <font>
          <sz val="14"/>
          <name val="Times New Roman"/>
          <scheme val="none"/>
        </font>
        <numFmt numFmtId="168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33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3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33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3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33" start="0" length="0">
      <dxf>
        <fill>
          <patternFill patternType="none">
            <bgColor indexed="65"/>
          </patternFill>
        </fill>
      </dxf>
    </rfmt>
    <rfmt sheetId="1" sqref="L233" start="0" length="0">
      <dxf>
        <fill>
          <patternFill patternType="none">
            <bgColor indexed="65"/>
          </patternFill>
        </fill>
      </dxf>
    </rfmt>
    <rfmt sheetId="1" sqref="M233" start="0" length="0">
      <dxf>
        <fill>
          <patternFill patternType="none">
            <bgColor indexed="65"/>
          </patternFill>
        </fill>
      </dxf>
    </rfmt>
    <rfmt sheetId="1" sqref="N233" start="0" length="0">
      <dxf>
        <fill>
          <patternFill patternType="none">
            <bgColor indexed="65"/>
          </patternFill>
        </fill>
      </dxf>
    </rfmt>
    <rfmt sheetId="1" sqref="O233" start="0" length="0">
      <dxf>
        <fill>
          <patternFill patternType="none">
            <bgColor indexed="65"/>
          </patternFill>
        </fill>
      </dxf>
    </rfmt>
    <rfmt sheetId="1" sqref="P233" start="0" length="0">
      <dxf>
        <fill>
          <patternFill patternType="none">
            <bgColor indexed="65"/>
          </patternFill>
        </fill>
      </dxf>
    </rfmt>
    <rfmt sheetId="1" sqref="Q233" start="0" length="0">
      <dxf>
        <fill>
          <patternFill patternType="none">
            <bgColor indexed="65"/>
          </patternFill>
        </fill>
      </dxf>
    </rfmt>
    <rfmt sheetId="1" sqref="R233" start="0" length="0">
      <dxf>
        <fill>
          <patternFill patternType="none">
            <bgColor indexed="65"/>
          </patternFill>
        </fill>
      </dxf>
    </rfmt>
    <rfmt sheetId="1" sqref="S233" start="0" length="0">
      <dxf>
        <fill>
          <patternFill patternType="none">
            <bgColor indexed="65"/>
          </patternFill>
        </fill>
      </dxf>
    </rfmt>
    <rfmt sheetId="1" sqref="T233" start="0" length="0">
      <dxf>
        <fill>
          <patternFill patternType="none">
            <bgColor indexed="65"/>
          </patternFill>
        </fill>
      </dxf>
    </rfmt>
    <rfmt sheetId="1" sqref="U233" start="0" length="0">
      <dxf>
        <fill>
          <patternFill patternType="none">
            <bgColor indexed="65"/>
          </patternFill>
        </fill>
      </dxf>
    </rfmt>
    <rfmt sheetId="1" sqref="V233" start="0" length="0">
      <dxf>
        <fill>
          <patternFill patternType="none">
            <bgColor indexed="65"/>
          </patternFill>
        </fill>
      </dxf>
    </rfmt>
    <rfmt sheetId="1" sqref="W233" start="0" length="0">
      <dxf>
        <fill>
          <patternFill patternType="none">
            <bgColor indexed="65"/>
          </patternFill>
        </fill>
      </dxf>
    </rfmt>
    <rfmt sheetId="1" sqref="X233" start="0" length="0">
      <dxf>
        <fill>
          <patternFill patternType="none">
            <bgColor indexed="65"/>
          </patternFill>
        </fill>
      </dxf>
    </rfmt>
    <rfmt sheetId="1" sqref="Y233" start="0" length="0">
      <dxf>
        <fill>
          <patternFill patternType="none">
            <bgColor indexed="65"/>
          </patternFill>
        </fill>
      </dxf>
    </rfmt>
    <rfmt sheetId="1" sqref="Z233" start="0" length="0">
      <dxf>
        <fill>
          <patternFill patternType="none">
            <bgColor indexed="65"/>
          </patternFill>
        </fill>
      </dxf>
    </rfmt>
    <rfmt sheetId="1" sqref="AA233" start="0" length="0">
      <dxf>
        <fill>
          <patternFill patternType="none">
            <bgColor indexed="65"/>
          </patternFill>
        </fill>
      </dxf>
    </rfmt>
    <rfmt sheetId="1" sqref="AB233" start="0" length="0">
      <dxf>
        <fill>
          <patternFill patternType="none">
            <bgColor indexed="65"/>
          </patternFill>
        </fill>
      </dxf>
    </rfmt>
    <rfmt sheetId="1" sqref="AC233" start="0" length="0">
      <dxf>
        <fill>
          <patternFill patternType="none">
            <bgColor indexed="65"/>
          </patternFill>
        </fill>
      </dxf>
    </rfmt>
    <rfmt sheetId="1" sqref="AD233" start="0" length="0">
      <dxf>
        <fill>
          <patternFill patternType="none">
            <bgColor indexed="65"/>
          </patternFill>
        </fill>
      </dxf>
    </rfmt>
    <rfmt sheetId="1" sqref="AE233" start="0" length="0">
      <dxf>
        <fill>
          <patternFill patternType="none">
            <bgColor indexed="65"/>
          </patternFill>
        </fill>
      </dxf>
    </rfmt>
    <rfmt sheetId="1" sqref="AF233" start="0" length="0">
      <dxf>
        <fill>
          <patternFill patternType="none">
            <bgColor indexed="65"/>
          </patternFill>
        </fill>
      </dxf>
    </rfmt>
    <rfmt sheetId="1" sqref="AG233" start="0" length="0">
      <dxf>
        <fill>
          <patternFill patternType="none">
            <bgColor indexed="65"/>
          </patternFill>
        </fill>
      </dxf>
    </rfmt>
    <rfmt sheetId="1" sqref="AH233" start="0" length="0">
      <dxf>
        <fill>
          <patternFill patternType="none">
            <bgColor indexed="65"/>
          </patternFill>
        </fill>
      </dxf>
    </rfmt>
    <rfmt sheetId="1" sqref="AI233" start="0" length="0">
      <dxf>
        <fill>
          <patternFill patternType="none">
            <bgColor indexed="65"/>
          </patternFill>
        </fill>
      </dxf>
    </rfmt>
    <rfmt sheetId="1" sqref="AJ233" start="0" length="0">
      <dxf>
        <fill>
          <patternFill patternType="none">
            <bgColor indexed="65"/>
          </patternFill>
        </fill>
      </dxf>
    </rfmt>
    <rfmt sheetId="1" sqref="AK233" start="0" length="0">
      <dxf>
        <fill>
          <patternFill patternType="none">
            <bgColor indexed="65"/>
          </patternFill>
        </fill>
      </dxf>
    </rfmt>
    <rfmt sheetId="1" sqref="AL233" start="0" length="0">
      <dxf>
        <fill>
          <patternFill patternType="none">
            <bgColor indexed="65"/>
          </patternFill>
        </fill>
      </dxf>
    </rfmt>
    <rfmt sheetId="1" sqref="AM233" start="0" length="0">
      <dxf>
        <fill>
          <patternFill patternType="none">
            <bgColor indexed="65"/>
          </patternFill>
        </fill>
      </dxf>
    </rfmt>
    <rfmt sheetId="1" sqref="AN233" start="0" length="0">
      <dxf>
        <fill>
          <patternFill patternType="none">
            <bgColor indexed="65"/>
          </patternFill>
        </fill>
      </dxf>
    </rfmt>
    <rfmt sheetId="1" sqref="AO233" start="0" length="0">
      <dxf>
        <fill>
          <patternFill patternType="none">
            <bgColor indexed="65"/>
          </patternFill>
        </fill>
      </dxf>
    </rfmt>
    <rfmt sheetId="1" sqref="AP233" start="0" length="0">
      <dxf>
        <fill>
          <patternFill patternType="none">
            <bgColor indexed="65"/>
          </patternFill>
        </fill>
      </dxf>
    </rfmt>
    <rfmt sheetId="1" sqref="AQ233" start="0" length="0">
      <dxf>
        <fill>
          <patternFill patternType="none">
            <bgColor indexed="65"/>
          </patternFill>
        </fill>
      </dxf>
    </rfmt>
    <rfmt sheetId="1" sqref="AR233" start="0" length="0">
      <dxf>
        <fill>
          <patternFill patternType="none">
            <bgColor indexed="65"/>
          </patternFill>
        </fill>
      </dxf>
    </rfmt>
    <rfmt sheetId="1" sqref="AS233" start="0" length="0">
      <dxf>
        <fill>
          <patternFill patternType="none">
            <bgColor indexed="65"/>
          </patternFill>
        </fill>
      </dxf>
    </rfmt>
    <rfmt sheetId="1" sqref="AT233" start="0" length="0">
      <dxf>
        <fill>
          <patternFill patternType="none">
            <bgColor indexed="65"/>
          </patternFill>
        </fill>
      </dxf>
    </rfmt>
    <rfmt sheetId="1" sqref="AU233" start="0" length="0">
      <dxf>
        <fill>
          <patternFill patternType="none">
            <bgColor indexed="65"/>
          </patternFill>
        </fill>
      </dxf>
    </rfmt>
    <rfmt sheetId="1" sqref="AV233" start="0" length="0">
      <dxf>
        <fill>
          <patternFill patternType="none">
            <bgColor indexed="65"/>
          </patternFill>
        </fill>
      </dxf>
    </rfmt>
    <rfmt sheetId="1" sqref="AW233" start="0" length="0">
      <dxf>
        <fill>
          <patternFill patternType="none">
            <bgColor indexed="65"/>
          </patternFill>
        </fill>
      </dxf>
    </rfmt>
    <rfmt sheetId="1" sqref="AX233" start="0" length="0">
      <dxf>
        <fill>
          <patternFill patternType="none">
            <bgColor indexed="65"/>
          </patternFill>
        </fill>
      </dxf>
    </rfmt>
    <rfmt sheetId="1" sqref="AY233" start="0" length="0">
      <dxf>
        <fill>
          <patternFill patternType="none">
            <bgColor indexed="65"/>
          </patternFill>
        </fill>
      </dxf>
    </rfmt>
    <rfmt sheetId="1" sqref="AZ233" start="0" length="0">
      <dxf>
        <fill>
          <patternFill patternType="none">
            <bgColor indexed="65"/>
          </patternFill>
        </fill>
      </dxf>
    </rfmt>
    <rfmt sheetId="1" sqref="BA233" start="0" length="0">
      <dxf>
        <fill>
          <patternFill patternType="none">
            <bgColor indexed="65"/>
          </patternFill>
        </fill>
      </dxf>
    </rfmt>
    <rfmt sheetId="1" sqref="BB233" start="0" length="0">
      <dxf>
        <fill>
          <patternFill patternType="none">
            <bgColor indexed="65"/>
          </patternFill>
        </fill>
      </dxf>
    </rfmt>
    <rfmt sheetId="1" sqref="BC233" start="0" length="0">
      <dxf>
        <fill>
          <patternFill patternType="none">
            <bgColor indexed="65"/>
          </patternFill>
        </fill>
      </dxf>
    </rfmt>
    <rfmt sheetId="1" sqref="BD233" start="0" length="0">
      <dxf>
        <fill>
          <patternFill patternType="none">
            <bgColor indexed="65"/>
          </patternFill>
        </fill>
      </dxf>
    </rfmt>
    <rfmt sheetId="1" sqref="BE233" start="0" length="0">
      <dxf>
        <fill>
          <patternFill patternType="none">
            <bgColor indexed="65"/>
          </patternFill>
        </fill>
      </dxf>
    </rfmt>
    <rfmt sheetId="1" sqref="BF233" start="0" length="0">
      <dxf>
        <fill>
          <patternFill patternType="none">
            <bgColor indexed="65"/>
          </patternFill>
        </fill>
      </dxf>
    </rfmt>
    <rfmt sheetId="1" sqref="BG233" start="0" length="0">
      <dxf>
        <fill>
          <patternFill patternType="none">
            <bgColor indexed="65"/>
          </patternFill>
        </fill>
      </dxf>
    </rfmt>
    <rfmt sheetId="1" sqref="BH233" start="0" length="0">
      <dxf>
        <fill>
          <patternFill patternType="none">
            <bgColor indexed="65"/>
          </patternFill>
        </fill>
      </dxf>
    </rfmt>
    <rfmt sheetId="1" sqref="BI233" start="0" length="0">
      <dxf>
        <fill>
          <patternFill patternType="none">
            <bgColor indexed="65"/>
          </patternFill>
        </fill>
      </dxf>
    </rfmt>
    <rfmt sheetId="1" sqref="BJ233" start="0" length="0">
      <dxf>
        <fill>
          <patternFill patternType="none">
            <bgColor indexed="65"/>
          </patternFill>
        </fill>
      </dxf>
    </rfmt>
    <rfmt sheetId="1" sqref="BK233" start="0" length="0">
      <dxf>
        <fill>
          <patternFill patternType="none">
            <bgColor indexed="65"/>
          </patternFill>
        </fill>
      </dxf>
    </rfmt>
    <rfmt sheetId="1" sqref="BL233" start="0" length="0">
      <dxf>
        <fill>
          <patternFill patternType="none">
            <bgColor indexed="65"/>
          </patternFill>
        </fill>
      </dxf>
    </rfmt>
    <rfmt sheetId="1" sqref="BM233" start="0" length="0">
      <dxf>
        <fill>
          <patternFill patternType="none">
            <bgColor indexed="65"/>
          </patternFill>
        </fill>
      </dxf>
    </rfmt>
    <rfmt sheetId="1" sqref="BN233" start="0" length="0">
      <dxf>
        <fill>
          <patternFill patternType="none">
            <bgColor indexed="65"/>
          </patternFill>
        </fill>
      </dxf>
    </rfmt>
    <rfmt sheetId="1" sqref="BO233" start="0" length="0">
      <dxf>
        <fill>
          <patternFill patternType="none">
            <bgColor indexed="65"/>
          </patternFill>
        </fill>
      </dxf>
    </rfmt>
    <rfmt sheetId="1" sqref="BP233" start="0" length="0">
      <dxf>
        <fill>
          <patternFill patternType="none">
            <bgColor indexed="65"/>
          </patternFill>
        </fill>
      </dxf>
    </rfmt>
    <rfmt sheetId="1" sqref="BQ233" start="0" length="0">
      <dxf>
        <fill>
          <patternFill patternType="none">
            <bgColor indexed="65"/>
          </patternFill>
        </fill>
      </dxf>
    </rfmt>
    <rfmt sheetId="1" sqref="BR233" start="0" length="0">
      <dxf>
        <fill>
          <patternFill patternType="none">
            <bgColor indexed="65"/>
          </patternFill>
        </fill>
      </dxf>
    </rfmt>
    <rfmt sheetId="1" sqref="BS233" start="0" length="0">
      <dxf>
        <fill>
          <patternFill patternType="none">
            <bgColor indexed="65"/>
          </patternFill>
        </fill>
      </dxf>
    </rfmt>
    <rfmt sheetId="1" sqref="BT233" start="0" length="0">
      <dxf>
        <fill>
          <patternFill patternType="none">
            <bgColor indexed="65"/>
          </patternFill>
        </fill>
      </dxf>
    </rfmt>
    <rfmt sheetId="1" sqref="BU233" start="0" length="0">
      <dxf>
        <fill>
          <patternFill patternType="none">
            <bgColor indexed="65"/>
          </patternFill>
        </fill>
      </dxf>
    </rfmt>
    <rfmt sheetId="1" sqref="BV233" start="0" length="0">
      <dxf>
        <fill>
          <patternFill patternType="none">
            <bgColor indexed="65"/>
          </patternFill>
        </fill>
      </dxf>
    </rfmt>
    <rfmt sheetId="1" sqref="BW233" start="0" length="0">
      <dxf>
        <fill>
          <patternFill patternType="none">
            <bgColor indexed="65"/>
          </patternFill>
        </fill>
      </dxf>
    </rfmt>
    <rfmt sheetId="1" sqref="BX233" start="0" length="0">
      <dxf>
        <fill>
          <patternFill patternType="none">
            <bgColor indexed="65"/>
          </patternFill>
        </fill>
      </dxf>
    </rfmt>
    <rfmt sheetId="1" sqref="BY233" start="0" length="0">
      <dxf>
        <fill>
          <patternFill patternType="none">
            <bgColor indexed="65"/>
          </patternFill>
        </fill>
      </dxf>
    </rfmt>
    <rfmt sheetId="1" sqref="BZ233" start="0" length="0">
      <dxf>
        <fill>
          <patternFill patternType="none">
            <bgColor indexed="65"/>
          </patternFill>
        </fill>
      </dxf>
    </rfmt>
    <rfmt sheetId="1" sqref="CA233" start="0" length="0">
      <dxf>
        <fill>
          <patternFill patternType="none">
            <bgColor indexed="65"/>
          </patternFill>
        </fill>
      </dxf>
    </rfmt>
    <rfmt sheetId="1" sqref="CB233" start="0" length="0">
      <dxf>
        <fill>
          <patternFill patternType="none">
            <bgColor indexed="65"/>
          </patternFill>
        </fill>
      </dxf>
    </rfmt>
    <rfmt sheetId="1" sqref="CC233" start="0" length="0">
      <dxf>
        <fill>
          <patternFill patternType="none">
            <bgColor indexed="65"/>
          </patternFill>
        </fill>
      </dxf>
    </rfmt>
    <rfmt sheetId="1" sqref="CD233" start="0" length="0">
      <dxf>
        <fill>
          <patternFill patternType="none">
            <bgColor indexed="65"/>
          </patternFill>
        </fill>
      </dxf>
    </rfmt>
    <rfmt sheetId="1" sqref="CE233" start="0" length="0">
      <dxf>
        <fill>
          <patternFill patternType="none">
            <bgColor indexed="65"/>
          </patternFill>
        </fill>
      </dxf>
    </rfmt>
    <rfmt sheetId="1" sqref="CF233" start="0" length="0">
      <dxf>
        <fill>
          <patternFill patternType="none">
            <bgColor indexed="65"/>
          </patternFill>
        </fill>
      </dxf>
    </rfmt>
    <rfmt sheetId="1" sqref="CG233" start="0" length="0">
      <dxf>
        <fill>
          <patternFill patternType="none">
            <bgColor indexed="65"/>
          </patternFill>
        </fill>
      </dxf>
    </rfmt>
    <rfmt sheetId="1" sqref="CH233" start="0" length="0">
      <dxf>
        <fill>
          <patternFill patternType="none">
            <bgColor indexed="65"/>
          </patternFill>
        </fill>
      </dxf>
    </rfmt>
    <rfmt sheetId="1" sqref="CI233" start="0" length="0">
      <dxf>
        <fill>
          <patternFill patternType="none">
            <bgColor indexed="65"/>
          </patternFill>
        </fill>
      </dxf>
    </rfmt>
    <rfmt sheetId="1" sqref="CJ233" start="0" length="0">
      <dxf>
        <fill>
          <patternFill patternType="none">
            <bgColor indexed="65"/>
          </patternFill>
        </fill>
      </dxf>
    </rfmt>
    <rfmt sheetId="1" sqref="CK233" start="0" length="0">
      <dxf>
        <fill>
          <patternFill patternType="none">
            <bgColor indexed="65"/>
          </patternFill>
        </fill>
      </dxf>
    </rfmt>
    <rfmt sheetId="1" sqref="CL233" start="0" length="0">
      <dxf>
        <fill>
          <patternFill patternType="none">
            <bgColor indexed="65"/>
          </patternFill>
        </fill>
      </dxf>
    </rfmt>
    <rfmt sheetId="1" sqref="CM233" start="0" length="0">
      <dxf>
        <fill>
          <patternFill patternType="none">
            <bgColor indexed="65"/>
          </patternFill>
        </fill>
      </dxf>
    </rfmt>
    <rfmt sheetId="1" sqref="CN233" start="0" length="0">
      <dxf>
        <fill>
          <patternFill patternType="none">
            <bgColor indexed="65"/>
          </patternFill>
        </fill>
      </dxf>
    </rfmt>
    <rfmt sheetId="1" sqref="CO233" start="0" length="0">
      <dxf>
        <fill>
          <patternFill patternType="none">
            <bgColor indexed="65"/>
          </patternFill>
        </fill>
      </dxf>
    </rfmt>
    <rfmt sheetId="1" sqref="CP233" start="0" length="0">
      <dxf>
        <fill>
          <patternFill patternType="none">
            <bgColor indexed="65"/>
          </patternFill>
        </fill>
      </dxf>
    </rfmt>
    <rfmt sheetId="1" sqref="CQ233" start="0" length="0">
      <dxf>
        <fill>
          <patternFill patternType="none">
            <bgColor indexed="65"/>
          </patternFill>
        </fill>
      </dxf>
    </rfmt>
  </rrc>
  <rrc rId="5965" sId="1" ref="A234:XFD234" action="deleteRow">
    <undo index="0" exp="area" dr="D233:D234" r="D232" sId="1"/>
    <undo index="0" exp="area" dr="C233:C234" r="C232" sId="1"/>
    <rfmt sheetId="1" xfDxf="1" sqref="A234:XFD234" start="0" length="0">
      <dxf>
        <font>
          <sz val="11"/>
        </font>
        <fill>
          <patternFill patternType="solid">
            <bgColor rgb="FFFFFF00"/>
          </patternFill>
        </fill>
      </dxf>
    </rfmt>
    <rcc rId="0" sId="1" dxf="1">
      <nc r="A234" t="inlineStr">
        <is>
          <t>9800</t>
        </is>
      </nc>
      <ndxf>
        <font>
          <sz val="14"/>
          <name val="Times New Roman"/>
          <scheme val="none"/>
        </font>
        <numFmt numFmtId="30" formatCode="@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234" t="inlineStr">
        <is>
          <t xml:space="preserve">Субвенція з місцевого бюджету державному бюджету на виконання програм соціально-економічного розвитку регіонів </t>
        </is>
      </nc>
      <ndxf>
        <font>
          <sz val="14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34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34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234">
        <f>SUM(D234-C234)</f>
      </nc>
      <ndxf>
        <font>
          <sz val="14"/>
          <name val="Times New Roman"/>
          <scheme val="none"/>
        </font>
        <numFmt numFmtId="167" formatCode="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4" t="inlineStr">
        <is>
          <t>в 13,8 р.б.</t>
        </is>
      </nc>
      <ndxf>
        <font>
          <sz val="14"/>
          <name val="Times New Roman"/>
          <scheme val="none"/>
        </font>
        <numFmt numFmtId="168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234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4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34" start="0" length="0">
      <dxf>
        <font>
          <sz val="14"/>
          <name val="Times New Roman"/>
          <scheme val="none"/>
        </font>
        <numFmt numFmtId="167" formatCode="#,##0.00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4" start="0" length="0">
      <dxf>
        <font>
          <sz val="14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34" start="0" length="0">
      <dxf>
        <fill>
          <patternFill patternType="none">
            <bgColor indexed="65"/>
          </patternFill>
        </fill>
      </dxf>
    </rfmt>
    <rfmt sheetId="1" sqref="L234" start="0" length="0">
      <dxf>
        <fill>
          <patternFill patternType="none">
            <bgColor indexed="65"/>
          </patternFill>
        </fill>
      </dxf>
    </rfmt>
    <rfmt sheetId="1" sqref="M234" start="0" length="0">
      <dxf>
        <fill>
          <patternFill patternType="none">
            <bgColor indexed="65"/>
          </patternFill>
        </fill>
      </dxf>
    </rfmt>
    <rfmt sheetId="1" sqref="N234" start="0" length="0">
      <dxf>
        <fill>
          <patternFill patternType="none">
            <bgColor indexed="65"/>
          </patternFill>
        </fill>
      </dxf>
    </rfmt>
    <rfmt sheetId="1" sqref="O234" start="0" length="0">
      <dxf>
        <fill>
          <patternFill patternType="none">
            <bgColor indexed="65"/>
          </patternFill>
        </fill>
      </dxf>
    </rfmt>
    <rfmt sheetId="1" sqref="P234" start="0" length="0">
      <dxf>
        <fill>
          <patternFill patternType="none">
            <bgColor indexed="65"/>
          </patternFill>
        </fill>
      </dxf>
    </rfmt>
    <rfmt sheetId="1" sqref="Q234" start="0" length="0">
      <dxf>
        <fill>
          <patternFill patternType="none">
            <bgColor indexed="65"/>
          </patternFill>
        </fill>
      </dxf>
    </rfmt>
    <rfmt sheetId="1" sqref="R234" start="0" length="0">
      <dxf>
        <fill>
          <patternFill patternType="none">
            <bgColor indexed="65"/>
          </patternFill>
        </fill>
      </dxf>
    </rfmt>
    <rfmt sheetId="1" sqref="S234" start="0" length="0">
      <dxf>
        <fill>
          <patternFill patternType="none">
            <bgColor indexed="65"/>
          </patternFill>
        </fill>
      </dxf>
    </rfmt>
    <rfmt sheetId="1" sqref="T234" start="0" length="0">
      <dxf>
        <fill>
          <patternFill patternType="none">
            <bgColor indexed="65"/>
          </patternFill>
        </fill>
      </dxf>
    </rfmt>
    <rfmt sheetId="1" sqref="U234" start="0" length="0">
      <dxf>
        <fill>
          <patternFill patternType="none">
            <bgColor indexed="65"/>
          </patternFill>
        </fill>
      </dxf>
    </rfmt>
    <rfmt sheetId="1" sqref="V234" start="0" length="0">
      <dxf>
        <fill>
          <patternFill patternType="none">
            <bgColor indexed="65"/>
          </patternFill>
        </fill>
      </dxf>
    </rfmt>
    <rfmt sheetId="1" sqref="W234" start="0" length="0">
      <dxf>
        <fill>
          <patternFill patternType="none">
            <bgColor indexed="65"/>
          </patternFill>
        </fill>
      </dxf>
    </rfmt>
    <rfmt sheetId="1" sqref="X234" start="0" length="0">
      <dxf>
        <fill>
          <patternFill patternType="none">
            <bgColor indexed="65"/>
          </patternFill>
        </fill>
      </dxf>
    </rfmt>
    <rfmt sheetId="1" sqref="Y234" start="0" length="0">
      <dxf>
        <fill>
          <patternFill patternType="none">
            <bgColor indexed="65"/>
          </patternFill>
        </fill>
      </dxf>
    </rfmt>
    <rfmt sheetId="1" sqref="Z234" start="0" length="0">
      <dxf>
        <fill>
          <patternFill patternType="none">
            <bgColor indexed="65"/>
          </patternFill>
        </fill>
      </dxf>
    </rfmt>
    <rfmt sheetId="1" sqref="AA234" start="0" length="0">
      <dxf>
        <fill>
          <patternFill patternType="none">
            <bgColor indexed="65"/>
          </patternFill>
        </fill>
      </dxf>
    </rfmt>
    <rfmt sheetId="1" sqref="AB234" start="0" length="0">
      <dxf>
        <fill>
          <patternFill patternType="none">
            <bgColor indexed="65"/>
          </patternFill>
        </fill>
      </dxf>
    </rfmt>
    <rfmt sheetId="1" sqref="AC234" start="0" length="0">
      <dxf>
        <fill>
          <patternFill patternType="none">
            <bgColor indexed="65"/>
          </patternFill>
        </fill>
      </dxf>
    </rfmt>
    <rfmt sheetId="1" sqref="AD234" start="0" length="0">
      <dxf>
        <fill>
          <patternFill patternType="none">
            <bgColor indexed="65"/>
          </patternFill>
        </fill>
      </dxf>
    </rfmt>
    <rfmt sheetId="1" sqref="AE234" start="0" length="0">
      <dxf>
        <fill>
          <patternFill patternType="none">
            <bgColor indexed="65"/>
          </patternFill>
        </fill>
      </dxf>
    </rfmt>
    <rfmt sheetId="1" sqref="AF234" start="0" length="0">
      <dxf>
        <fill>
          <patternFill patternType="none">
            <bgColor indexed="65"/>
          </patternFill>
        </fill>
      </dxf>
    </rfmt>
    <rfmt sheetId="1" sqref="AG234" start="0" length="0">
      <dxf>
        <fill>
          <patternFill patternType="none">
            <bgColor indexed="65"/>
          </patternFill>
        </fill>
      </dxf>
    </rfmt>
    <rfmt sheetId="1" sqref="AH234" start="0" length="0">
      <dxf>
        <fill>
          <patternFill patternType="none">
            <bgColor indexed="65"/>
          </patternFill>
        </fill>
      </dxf>
    </rfmt>
    <rfmt sheetId="1" sqref="AI234" start="0" length="0">
      <dxf>
        <fill>
          <patternFill patternType="none">
            <bgColor indexed="65"/>
          </patternFill>
        </fill>
      </dxf>
    </rfmt>
    <rfmt sheetId="1" sqref="AJ234" start="0" length="0">
      <dxf>
        <fill>
          <patternFill patternType="none">
            <bgColor indexed="65"/>
          </patternFill>
        </fill>
      </dxf>
    </rfmt>
    <rfmt sheetId="1" sqref="AK234" start="0" length="0">
      <dxf>
        <fill>
          <patternFill patternType="none">
            <bgColor indexed="65"/>
          </patternFill>
        </fill>
      </dxf>
    </rfmt>
    <rfmt sheetId="1" sqref="AL234" start="0" length="0">
      <dxf>
        <fill>
          <patternFill patternType="none">
            <bgColor indexed="65"/>
          </patternFill>
        </fill>
      </dxf>
    </rfmt>
    <rfmt sheetId="1" sqref="AM234" start="0" length="0">
      <dxf>
        <fill>
          <patternFill patternType="none">
            <bgColor indexed="65"/>
          </patternFill>
        </fill>
      </dxf>
    </rfmt>
    <rfmt sheetId="1" sqref="AN234" start="0" length="0">
      <dxf>
        <fill>
          <patternFill patternType="none">
            <bgColor indexed="65"/>
          </patternFill>
        </fill>
      </dxf>
    </rfmt>
    <rfmt sheetId="1" sqref="AO234" start="0" length="0">
      <dxf>
        <fill>
          <patternFill patternType="none">
            <bgColor indexed="65"/>
          </patternFill>
        </fill>
      </dxf>
    </rfmt>
    <rfmt sheetId="1" sqref="AP234" start="0" length="0">
      <dxf>
        <fill>
          <patternFill patternType="none">
            <bgColor indexed="65"/>
          </patternFill>
        </fill>
      </dxf>
    </rfmt>
    <rfmt sheetId="1" sqref="AQ234" start="0" length="0">
      <dxf>
        <fill>
          <patternFill patternType="none">
            <bgColor indexed="65"/>
          </patternFill>
        </fill>
      </dxf>
    </rfmt>
    <rfmt sheetId="1" sqref="AR234" start="0" length="0">
      <dxf>
        <fill>
          <patternFill patternType="none">
            <bgColor indexed="65"/>
          </patternFill>
        </fill>
      </dxf>
    </rfmt>
    <rfmt sheetId="1" sqref="AS234" start="0" length="0">
      <dxf>
        <fill>
          <patternFill patternType="none">
            <bgColor indexed="65"/>
          </patternFill>
        </fill>
      </dxf>
    </rfmt>
    <rfmt sheetId="1" sqref="AT234" start="0" length="0">
      <dxf>
        <fill>
          <patternFill patternType="none">
            <bgColor indexed="65"/>
          </patternFill>
        </fill>
      </dxf>
    </rfmt>
    <rfmt sheetId="1" sqref="AU234" start="0" length="0">
      <dxf>
        <fill>
          <patternFill patternType="none">
            <bgColor indexed="65"/>
          </patternFill>
        </fill>
      </dxf>
    </rfmt>
    <rfmt sheetId="1" sqref="AV234" start="0" length="0">
      <dxf>
        <fill>
          <patternFill patternType="none">
            <bgColor indexed="65"/>
          </patternFill>
        </fill>
      </dxf>
    </rfmt>
    <rfmt sheetId="1" sqref="AW234" start="0" length="0">
      <dxf>
        <fill>
          <patternFill patternType="none">
            <bgColor indexed="65"/>
          </patternFill>
        </fill>
      </dxf>
    </rfmt>
    <rfmt sheetId="1" sqref="AX234" start="0" length="0">
      <dxf>
        <fill>
          <patternFill patternType="none">
            <bgColor indexed="65"/>
          </patternFill>
        </fill>
      </dxf>
    </rfmt>
    <rfmt sheetId="1" sqref="AY234" start="0" length="0">
      <dxf>
        <fill>
          <patternFill patternType="none">
            <bgColor indexed="65"/>
          </patternFill>
        </fill>
      </dxf>
    </rfmt>
    <rfmt sheetId="1" sqref="AZ234" start="0" length="0">
      <dxf>
        <fill>
          <patternFill patternType="none">
            <bgColor indexed="65"/>
          </patternFill>
        </fill>
      </dxf>
    </rfmt>
    <rfmt sheetId="1" sqref="BA234" start="0" length="0">
      <dxf>
        <fill>
          <patternFill patternType="none">
            <bgColor indexed="65"/>
          </patternFill>
        </fill>
      </dxf>
    </rfmt>
    <rfmt sheetId="1" sqref="BB234" start="0" length="0">
      <dxf>
        <fill>
          <patternFill patternType="none">
            <bgColor indexed="65"/>
          </patternFill>
        </fill>
      </dxf>
    </rfmt>
    <rfmt sheetId="1" sqref="BC234" start="0" length="0">
      <dxf>
        <fill>
          <patternFill patternType="none">
            <bgColor indexed="65"/>
          </patternFill>
        </fill>
      </dxf>
    </rfmt>
    <rfmt sheetId="1" sqref="BD234" start="0" length="0">
      <dxf>
        <fill>
          <patternFill patternType="none">
            <bgColor indexed="65"/>
          </patternFill>
        </fill>
      </dxf>
    </rfmt>
    <rfmt sheetId="1" sqref="BE234" start="0" length="0">
      <dxf>
        <fill>
          <patternFill patternType="none">
            <bgColor indexed="65"/>
          </patternFill>
        </fill>
      </dxf>
    </rfmt>
    <rfmt sheetId="1" sqref="BF234" start="0" length="0">
      <dxf>
        <fill>
          <patternFill patternType="none">
            <bgColor indexed="65"/>
          </patternFill>
        </fill>
      </dxf>
    </rfmt>
    <rfmt sheetId="1" sqref="BG234" start="0" length="0">
      <dxf>
        <fill>
          <patternFill patternType="none">
            <bgColor indexed="65"/>
          </patternFill>
        </fill>
      </dxf>
    </rfmt>
    <rfmt sheetId="1" sqref="BH234" start="0" length="0">
      <dxf>
        <fill>
          <patternFill patternType="none">
            <bgColor indexed="65"/>
          </patternFill>
        </fill>
      </dxf>
    </rfmt>
    <rfmt sheetId="1" sqref="BI234" start="0" length="0">
      <dxf>
        <fill>
          <patternFill patternType="none">
            <bgColor indexed="65"/>
          </patternFill>
        </fill>
      </dxf>
    </rfmt>
    <rfmt sheetId="1" sqref="BJ234" start="0" length="0">
      <dxf>
        <fill>
          <patternFill patternType="none">
            <bgColor indexed="65"/>
          </patternFill>
        </fill>
      </dxf>
    </rfmt>
    <rfmt sheetId="1" sqref="BK234" start="0" length="0">
      <dxf>
        <fill>
          <patternFill patternType="none">
            <bgColor indexed="65"/>
          </patternFill>
        </fill>
      </dxf>
    </rfmt>
    <rfmt sheetId="1" sqref="BL234" start="0" length="0">
      <dxf>
        <fill>
          <patternFill patternType="none">
            <bgColor indexed="65"/>
          </patternFill>
        </fill>
      </dxf>
    </rfmt>
    <rfmt sheetId="1" sqref="BM234" start="0" length="0">
      <dxf>
        <fill>
          <patternFill patternType="none">
            <bgColor indexed="65"/>
          </patternFill>
        </fill>
      </dxf>
    </rfmt>
    <rfmt sheetId="1" sqref="BN234" start="0" length="0">
      <dxf>
        <fill>
          <patternFill patternType="none">
            <bgColor indexed="65"/>
          </patternFill>
        </fill>
      </dxf>
    </rfmt>
    <rfmt sheetId="1" sqref="BO234" start="0" length="0">
      <dxf>
        <fill>
          <patternFill patternType="none">
            <bgColor indexed="65"/>
          </patternFill>
        </fill>
      </dxf>
    </rfmt>
    <rfmt sheetId="1" sqref="BP234" start="0" length="0">
      <dxf>
        <fill>
          <patternFill patternType="none">
            <bgColor indexed="65"/>
          </patternFill>
        </fill>
      </dxf>
    </rfmt>
    <rfmt sheetId="1" sqref="BQ234" start="0" length="0">
      <dxf>
        <fill>
          <patternFill patternType="none">
            <bgColor indexed="65"/>
          </patternFill>
        </fill>
      </dxf>
    </rfmt>
    <rfmt sheetId="1" sqref="BR234" start="0" length="0">
      <dxf>
        <fill>
          <patternFill patternType="none">
            <bgColor indexed="65"/>
          </patternFill>
        </fill>
      </dxf>
    </rfmt>
    <rfmt sheetId="1" sqref="BS234" start="0" length="0">
      <dxf>
        <fill>
          <patternFill patternType="none">
            <bgColor indexed="65"/>
          </patternFill>
        </fill>
      </dxf>
    </rfmt>
    <rfmt sheetId="1" sqref="BT234" start="0" length="0">
      <dxf>
        <fill>
          <patternFill patternType="none">
            <bgColor indexed="65"/>
          </patternFill>
        </fill>
      </dxf>
    </rfmt>
    <rfmt sheetId="1" sqref="BU234" start="0" length="0">
      <dxf>
        <fill>
          <patternFill patternType="none">
            <bgColor indexed="65"/>
          </patternFill>
        </fill>
      </dxf>
    </rfmt>
    <rfmt sheetId="1" sqref="BV234" start="0" length="0">
      <dxf>
        <fill>
          <patternFill patternType="none">
            <bgColor indexed="65"/>
          </patternFill>
        </fill>
      </dxf>
    </rfmt>
    <rfmt sheetId="1" sqref="BW234" start="0" length="0">
      <dxf>
        <fill>
          <patternFill patternType="none">
            <bgColor indexed="65"/>
          </patternFill>
        </fill>
      </dxf>
    </rfmt>
    <rfmt sheetId="1" sqref="BX234" start="0" length="0">
      <dxf>
        <fill>
          <patternFill patternType="none">
            <bgColor indexed="65"/>
          </patternFill>
        </fill>
      </dxf>
    </rfmt>
    <rfmt sheetId="1" sqref="BY234" start="0" length="0">
      <dxf>
        <fill>
          <patternFill patternType="none">
            <bgColor indexed="65"/>
          </patternFill>
        </fill>
      </dxf>
    </rfmt>
    <rfmt sheetId="1" sqref="BZ234" start="0" length="0">
      <dxf>
        <fill>
          <patternFill patternType="none">
            <bgColor indexed="65"/>
          </patternFill>
        </fill>
      </dxf>
    </rfmt>
    <rfmt sheetId="1" sqref="CA234" start="0" length="0">
      <dxf>
        <fill>
          <patternFill patternType="none">
            <bgColor indexed="65"/>
          </patternFill>
        </fill>
      </dxf>
    </rfmt>
    <rfmt sheetId="1" sqref="CB234" start="0" length="0">
      <dxf>
        <fill>
          <patternFill patternType="none">
            <bgColor indexed="65"/>
          </patternFill>
        </fill>
      </dxf>
    </rfmt>
    <rfmt sheetId="1" sqref="CC234" start="0" length="0">
      <dxf>
        <fill>
          <patternFill patternType="none">
            <bgColor indexed="65"/>
          </patternFill>
        </fill>
      </dxf>
    </rfmt>
    <rfmt sheetId="1" sqref="CD234" start="0" length="0">
      <dxf>
        <fill>
          <patternFill patternType="none">
            <bgColor indexed="65"/>
          </patternFill>
        </fill>
      </dxf>
    </rfmt>
    <rfmt sheetId="1" sqref="CE234" start="0" length="0">
      <dxf>
        <fill>
          <patternFill patternType="none">
            <bgColor indexed="65"/>
          </patternFill>
        </fill>
      </dxf>
    </rfmt>
    <rfmt sheetId="1" sqref="CF234" start="0" length="0">
      <dxf>
        <fill>
          <patternFill patternType="none">
            <bgColor indexed="65"/>
          </patternFill>
        </fill>
      </dxf>
    </rfmt>
    <rfmt sheetId="1" sqref="CG234" start="0" length="0">
      <dxf>
        <fill>
          <patternFill patternType="none">
            <bgColor indexed="65"/>
          </patternFill>
        </fill>
      </dxf>
    </rfmt>
    <rfmt sheetId="1" sqref="CH234" start="0" length="0">
      <dxf>
        <fill>
          <patternFill patternType="none">
            <bgColor indexed="65"/>
          </patternFill>
        </fill>
      </dxf>
    </rfmt>
    <rfmt sheetId="1" sqref="CI234" start="0" length="0">
      <dxf>
        <fill>
          <patternFill patternType="none">
            <bgColor indexed="65"/>
          </patternFill>
        </fill>
      </dxf>
    </rfmt>
    <rfmt sheetId="1" sqref="CJ234" start="0" length="0">
      <dxf>
        <fill>
          <patternFill patternType="none">
            <bgColor indexed="65"/>
          </patternFill>
        </fill>
      </dxf>
    </rfmt>
    <rfmt sheetId="1" sqref="CK234" start="0" length="0">
      <dxf>
        <fill>
          <patternFill patternType="none">
            <bgColor indexed="65"/>
          </patternFill>
        </fill>
      </dxf>
    </rfmt>
    <rfmt sheetId="1" sqref="CL234" start="0" length="0">
      <dxf>
        <fill>
          <patternFill patternType="none">
            <bgColor indexed="65"/>
          </patternFill>
        </fill>
      </dxf>
    </rfmt>
    <rfmt sheetId="1" sqref="CM234" start="0" length="0">
      <dxf>
        <fill>
          <patternFill patternType="none">
            <bgColor indexed="65"/>
          </patternFill>
        </fill>
      </dxf>
    </rfmt>
    <rfmt sheetId="1" sqref="CN234" start="0" length="0">
      <dxf>
        <fill>
          <patternFill patternType="none">
            <bgColor indexed="65"/>
          </patternFill>
        </fill>
      </dxf>
    </rfmt>
    <rfmt sheetId="1" sqref="CO234" start="0" length="0">
      <dxf>
        <fill>
          <patternFill patternType="none">
            <bgColor indexed="65"/>
          </patternFill>
        </fill>
      </dxf>
    </rfmt>
    <rfmt sheetId="1" sqref="CP234" start="0" length="0">
      <dxf>
        <fill>
          <patternFill patternType="none">
            <bgColor indexed="65"/>
          </patternFill>
        </fill>
      </dxf>
    </rfmt>
    <rfmt sheetId="1" sqref="CQ234" start="0" length="0">
      <dxf>
        <fill>
          <patternFill patternType="none">
            <bgColor indexed="65"/>
          </patternFill>
        </fill>
      </dxf>
    </rfmt>
  </rrc>
  <rfmt sheetId="1" sqref="E232" start="0" length="2147483647">
    <dxf>
      <font>
        <i/>
      </font>
    </dxf>
  </rfmt>
  <rfmt sheetId="1" sqref="E232" start="0" length="2147483647">
    <dxf>
      <font>
        <i val="0"/>
      </font>
    </dxf>
  </rfmt>
  <rfmt sheetId="1" sqref="E232" start="0" length="2147483647">
    <dxf>
      <font>
        <b/>
      </font>
    </dxf>
  </rfmt>
  <rcv guid="{CFD58EC5-F475-4F0C-8822-861C497EA100}" action="delete"/>
  <rdn rId="0" localSheetId="1" customView="1" name="Z_CFD58EC5_F475_4F0C_8822_861C497EA100_.wvu.PrintArea" hidden="1" oldHidden="1">
    <formula>общее!$A$1:$J$256</formula>
    <oldFormula>общее!$A$1:$J$256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общее!$198:$201</formula>
    <oldFormula>общее!$198:$201</oldFormula>
  </rdn>
  <rdn rId="0" localSheetId="1" customView="1" name="Z_CFD58EC5_F475_4F0C_8822_861C497EA100_.wvu.FilterData" hidden="1" oldHidden="1">
    <formula>общее!$A$6:$J$256</formula>
    <oldFormula>общее!$A$6:$J$256</oldFormula>
  </rdn>
  <rcv guid="{CFD58EC5-F475-4F0C-8822-861C497EA100}" action="add"/>
</revisions>
</file>

<file path=xl/revisions/revisionLog18121.xml><?xml version="1.0" encoding="utf-8"?>
<revisions xmlns="http://schemas.openxmlformats.org/spreadsheetml/2006/main" xmlns:r="http://schemas.openxmlformats.org/officeDocument/2006/relationships">
  <rcc rId="5648" sId="1">
    <oc r="C211">
      <f>C212+C213+C222+C221</f>
    </oc>
    <nc r="C211"/>
  </rcc>
  <rfmt sheetId="1" sqref="F211" start="0" length="0">
    <dxf>
      <font>
        <b/>
        <sz val="14"/>
        <name val="Times New Roman"/>
        <scheme val="none"/>
      </font>
      <numFmt numFmtId="168" formatCode="#,##0.0"/>
      <alignment horizontal="center" readingOrder="0"/>
    </dxf>
  </rfmt>
  <rfmt sheetId="1" sqref="A211:J222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общее!$A$1:$J$274</formula>
    <oldFormula>общее!$A$1:$J$274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общее!$214:$217</formula>
    <oldFormula>общее!$214:$217</oldFormula>
  </rdn>
  <rdn rId="0" localSheetId="1" customView="1" name="Z_CFD58EC5_F475_4F0C_8822_861C497EA100_.wvu.FilterData" hidden="1" oldHidden="1">
    <formula>общее!$A$6:$J$274</formula>
    <oldFormula>общее!$A$6:$J$274</oldFormula>
  </rdn>
  <rcv guid="{CFD58EC5-F475-4F0C-8822-861C497EA100}" action="add"/>
</revisions>
</file>

<file path=xl/revisions/revisionLog1812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82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821.xml><?xml version="1.0" encoding="utf-8"?>
<revisions xmlns="http://schemas.openxmlformats.org/spreadsheetml/2006/main" xmlns:r="http://schemas.openxmlformats.org/officeDocument/2006/relationships">
  <rcc rId="977" sId="1" odxf="1" dxf="1">
    <oc r="J241" t="inlineStr">
      <is>
        <t>в 34,4 р.б.</t>
      </is>
    </oc>
    <nc r="J241">
      <f>SUM(H241/G241*100)</f>
    </nc>
    <odxf>
      <numFmt numFmtId="168" formatCode="#,##0.0"/>
    </odxf>
    <ndxf>
      <numFmt numFmtId="165" formatCode="0.0"/>
    </ndxf>
  </rcc>
  <rfmt sheetId="1" sqref="J241">
    <dxf>
      <fill>
        <patternFill patternType="solid">
          <bgColor rgb="FFFFFF00"/>
        </patternFill>
      </fill>
    </dxf>
  </rfmt>
  <rcc rId="978" sId="1">
    <oc r="J224" t="inlineStr">
      <is>
        <t>в 2871,8 р.б.</t>
      </is>
    </oc>
    <nc r="J224">
      <f>SUM(H224/G224*100)</f>
    </nc>
  </rcc>
  <rcc rId="979" sId="1">
    <oc r="J225" t="inlineStr">
      <is>
        <t>в 2871,8 р.б.</t>
      </is>
    </oc>
    <nc r="J225">
      <f>SUM(H225/G225*100)</f>
    </nc>
  </rcc>
  <rfmt sheetId="1" sqref="J225">
    <dxf>
      <fill>
        <patternFill patternType="solid">
          <bgColor rgb="FFFFFF00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82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83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общее!$A$1:$J$256</formula>
    <oldFormula>общее!$A$1:$J$256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общее!$198:$201</formula>
    <oldFormula>общее!$198:$201</oldFormula>
  </rdn>
  <rdn rId="0" localSheetId="1" customView="1" name="Z_CFD58EC5_F475_4F0C_8822_861C497EA100_.wvu.FilterData" hidden="1" oldHidden="1">
    <formula>общее!$A$6:$J$256</formula>
    <oldFormula>общее!$A$6:$J$256</oldFormula>
  </rdn>
  <rcv guid="{CFD58EC5-F475-4F0C-8822-861C497EA100}" action="add"/>
</revisions>
</file>

<file path=xl/revisions/revisionLog1831.xml><?xml version="1.0" encoding="utf-8"?>
<revisions xmlns="http://schemas.openxmlformats.org/spreadsheetml/2006/main" xmlns:r="http://schemas.openxmlformats.org/officeDocument/2006/relationships">
  <rcc rId="5443" sId="1" numFmtId="4">
    <oc r="C247">
      <f>7474.826+883.359+34185.593</f>
    </oc>
    <nc r="C247">
      <v>5110.45</v>
    </nc>
  </rcc>
  <rcc rId="5444" sId="1" numFmtId="4">
    <oc r="C248">
      <v>0.17399999999999999</v>
    </oc>
    <nc r="C248"/>
  </rcc>
  <rcc rId="5445" sId="1" numFmtId="4">
    <oc r="C250">
      <v>273.5</v>
    </oc>
    <nc r="C250"/>
  </rcc>
  <rcc rId="5446" sId="1" numFmtId="4">
    <oc r="C251">
      <v>516.48099999999999</v>
    </oc>
    <nc r="C251"/>
  </rcc>
  <rcc rId="5447" sId="1">
    <oc r="C252">
      <v>39702.898000000001</v>
    </oc>
    <nc r="C252">
      <v>4654.5439999999999</v>
    </nc>
  </rcc>
  <rcc rId="5448" sId="1" numFmtId="4">
    <oc r="G247">
      <v>48369.53</v>
    </oc>
    <nc r="G247">
      <v>22010.564999999999</v>
    </nc>
  </rcc>
  <rcc rId="5449" sId="1" numFmtId="4">
    <oc r="G252">
      <v>1602.896</v>
    </oc>
    <nc r="G252">
      <v>11148.39</v>
    </nc>
  </rcc>
  <rcc rId="5450" sId="1">
    <oc r="E251">
      <f>SUM(D251-C251)</f>
    </oc>
    <nc r="E251"/>
  </rcc>
  <rcc rId="5451" sId="1">
    <oc r="F251">
      <f>SUM(D251/C251*100)</f>
    </oc>
    <nc r="F251"/>
  </rcc>
  <rcc rId="5452" sId="1" numFmtId="4">
    <oc r="D247">
      <v>34287.637000000002</v>
    </oc>
    <nc r="D247">
      <v>10096.041999999999</v>
    </nc>
  </rcc>
  <rcc rId="5453" sId="1" numFmtId="4">
    <oc r="H247">
      <v>38694.300999999999</v>
    </oc>
    <nc r="H247">
      <v>24927.077000000001</v>
    </nc>
  </rcc>
  <rcc rId="5454" sId="1" numFmtId="4">
    <oc r="D250">
      <v>620</v>
    </oc>
    <nc r="D250">
      <v>22.8</v>
    </nc>
  </rcc>
  <rcc rId="5455" sId="1" numFmtId="4">
    <oc r="H252">
      <v>12842.19</v>
    </oc>
    <nc r="H252">
      <v>153.80000000000001</v>
    </nc>
  </rcc>
  <rcc rId="5456" sId="1" numFmtId="4">
    <oc r="H250">
      <v>70.2</v>
    </oc>
    <nc r="H250"/>
  </rcc>
  <rfmt sheetId="1" sqref="A246:J252">
    <dxf>
      <fill>
        <patternFill patternType="none">
          <bgColor auto="1"/>
        </patternFill>
      </fill>
    </dxf>
  </rfmt>
  <rcc rId="5457" sId="1">
    <oc r="E248">
      <f>D248-C248</f>
    </oc>
    <nc r="E248"/>
  </rcc>
  <rcc rId="5458" sId="1">
    <oc r="F250" t="inlineStr">
      <is>
        <t>в 2,3 р.б.</t>
      </is>
    </oc>
    <nc r="F250"/>
  </rcc>
  <rcc rId="5459" sId="1">
    <oc r="I250">
      <f>SUM(H250-G250)</f>
    </oc>
    <nc r="I250"/>
  </rcc>
  <rcc rId="5460" sId="1">
    <oc r="J252" t="inlineStr">
      <is>
        <t>в 8,0 р.б.</t>
      </is>
    </oc>
    <nc r="J252">
      <f>SUM(H252/G252*100)</f>
    </nc>
  </rcc>
  <rcc rId="5461" sId="1" odxf="1" dxf="1">
    <oc r="J249" t="inlineStr">
      <is>
        <t>в 8,1 р.б.</t>
      </is>
    </oc>
    <nc r="J249">
      <f>SUM(H249/G249*100)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fmt sheetId="1" sqref="J249" start="0" length="2147483647">
    <dxf>
      <font>
        <b/>
      </font>
    </dxf>
  </rfmt>
  <rcc rId="5462" sId="1">
    <oc r="C194">
      <f>+C196+C199+C200+C201+C202+C204+C207+C209+C197+#REF!+#REF!</f>
    </oc>
    <nc r="C194">
      <f>+C196+C199+C200+C201+C202+C204+C207+C209+C197</f>
    </nc>
  </rcc>
  <rcc rId="5463" sId="1">
    <oc r="G194">
      <f>SUM(G196+G201+G202+G204+G205+G209)+#REF!+G200</f>
    </oc>
    <nc r="G194">
      <f>SUM(G196+G201+G202+G204+G205+G209)+G200</f>
    </nc>
  </rcc>
  <rfmt sheetId="1" sqref="A253:J254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общее!$A$1:$J$288</formula>
    <oldFormula>общее!$A$1:$J$288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общее!$216:$219,общее!$221:$226</formula>
    <oldFormula>общее!$216:$219,общее!$221:$226</oldFormula>
  </rdn>
  <rdn rId="0" localSheetId="1" customView="1" name="Z_CFD58EC5_F475_4F0C_8822_861C497EA100_.wvu.FilterData" hidden="1" oldHidden="1">
    <formula>общее!$A$6:$J$288</formula>
    <oldFormula>общее!$A$6:$J$288</oldFormula>
  </rdn>
  <rcv guid="{CFD58EC5-F475-4F0C-8822-861C497EA100}" action="add"/>
</revisions>
</file>

<file path=xl/revisions/revisionLog184.xml><?xml version="1.0" encoding="utf-8"?>
<revisions xmlns="http://schemas.openxmlformats.org/spreadsheetml/2006/main" xmlns:r="http://schemas.openxmlformats.org/officeDocument/2006/relationships">
  <rrc rId="5875" sId="1" ref="A141:XFD141" action="deleteRow">
    <undo index="0" exp="area" ref3D="1" dr="$A$201:$XFD$204" dn="Z_CFD58EC5_F475_4F0C_8822_861C497EA100_.wvu.Rows" sId="1"/>
    <rfmt sheetId="1" xfDxf="1" sqref="A141:XFD141" start="0" length="0">
      <dxf>
        <font>
          <sz val="11"/>
        </font>
      </dxf>
    </rfmt>
    <rcc rId="0" sId="1" dxf="1">
      <nc r="A141" t="inlineStr">
        <is>
          <t>3110</t>
        </is>
      </nc>
      <ndxf>
        <font>
          <sz val="14"/>
          <name val="Times New Roman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41" t="inlineStr">
        <is>
          <t>Заклади і заходи з питань дітей та їх соціального захисту</t>
        </is>
      </nc>
      <ndxf>
        <font>
          <sz val="14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">
        <f>SUM(C142:C143)</f>
      </nc>
      <n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1">
        <f>SUM(D142:D143)</f>
      </nc>
      <n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41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41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1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1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76" sId="1" ref="A141:XFD141" action="deleteRow">
    <undo index="23" exp="ref" v="1" dr="H141" r="H128" sId="1"/>
    <undo index="23" exp="ref" v="1" dr="G141" r="G128" sId="1"/>
    <undo index="23" exp="ref" v="1" dr="D141" r="D128" sId="1"/>
    <undo index="23" exp="ref" v="1" dr="C141" r="C128" sId="1"/>
    <undo index="0" exp="area" ref3D="1" dr="$A$200:$XFD$203" dn="Z_CFD58EC5_F475_4F0C_8822_861C497EA100_.wvu.Rows" sId="1"/>
    <rfmt sheetId="1" xfDxf="1" sqref="A141:XFD141" start="0" length="0">
      <dxf>
        <font>
          <sz val="11"/>
        </font>
      </dxf>
    </rfmt>
    <rcc rId="0" sId="1" dxf="1">
      <nc r="A141" t="inlineStr">
        <is>
          <t>3111</t>
        </is>
      </nc>
      <ndxf>
        <font>
          <sz val="14"/>
          <name val="Times New Roman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41" t="inlineStr">
        <is>
      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      </is>
      </nc>
      <ndxf>
        <font>
          <sz val="14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41">
        <v>0</v>
      </nc>
      <n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41">
        <v>0</v>
      </nc>
      <n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41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41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1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1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77" sId="1" ref="A141:XFD141" action="deleteRow">
    <undo index="21" exp="ref" v="1" dr="H141" r="H128" sId="1"/>
    <undo index="21" exp="ref" v="1" dr="G141" r="G128" sId="1"/>
    <undo index="21" exp="ref" v="1" dr="D141" r="D128" sId="1"/>
    <undo index="21" exp="ref" v="1" dr="C141" r="C128" sId="1"/>
    <undo index="0" exp="area" ref3D="1" dr="$A$199:$XFD$202" dn="Z_CFD58EC5_F475_4F0C_8822_861C497EA100_.wvu.Rows" sId="1"/>
    <rfmt sheetId="1" xfDxf="1" sqref="A141:XFD141" start="0" length="0">
      <dxf>
        <font>
          <sz val="11"/>
        </font>
      </dxf>
    </rfmt>
    <rcc rId="0" sId="1" dxf="1">
      <nc r="A141" t="inlineStr">
        <is>
          <t>3112</t>
        </is>
      </nc>
      <ndxf>
        <font>
          <sz val="14"/>
          <name val="Times New Roman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41" t="inlineStr">
        <is>
          <t>Заходи державної політики з питань дітей та їх соціального захисту</t>
        </is>
      </nc>
      <ndxf>
        <font>
          <sz val="14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41">
        <v>0</v>
      </nc>
      <n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41">
        <v>0</v>
      </nc>
      <n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41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41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1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1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5878" sId="1">
    <oc r="C128">
      <f>C129+C136+C138+C141+C146+C147+C150+C151+C154+C155+C137+#REF!+#REF!</f>
    </oc>
    <nc r="C128">
      <f>C129+C136+C138+C141+C146+C147+C150+C151+C154+C155+C137</f>
    </nc>
  </rcc>
  <rcc rId="5879" sId="1">
    <oc r="D128">
      <f>D129+D136+D138+D141+D146+D147+D150+D151+D154+D155+D137+#REF!+#REF!</f>
    </oc>
    <nc r="D128">
      <f>D129+D136+D138+D141+D146+D147+D150+D151+D154+D155+D137</f>
    </nc>
  </rcc>
  <rcc rId="5880" sId="1">
    <oc r="G128">
      <f>G129+G136+G138+G141+G146+G147+G150+G151+G154+G155+G137+#REF!+#REF!</f>
    </oc>
    <nc r="G128">
      <f>G129+G136+G138+G141+G146+G147+G150+G151+G154+G155+G137</f>
    </nc>
  </rcc>
  <rcc rId="5881" sId="1">
    <oc r="H128">
      <f>H129+H136+H138+H141+H146+H147+H150+H151+H154+H155+H137+#REF!+#REF!</f>
    </oc>
    <nc r="H128">
      <f>H129+H136+H138+H141+H146+H147+H150+H151+H154+H155+H137</f>
    </nc>
  </rcc>
  <rcc rId="5882" sId="1" odxf="1" dxf="1">
    <oc r="J128" t="inlineStr">
      <is>
        <t>в 4,1 р.б.</t>
      </is>
    </oc>
    <nc r="J128">
      <f>SUM(H128/G128*100)</f>
    </nc>
    <odxf>
      <font>
        <b/>
        <sz val="14"/>
        <name val="Times New Roman"/>
        <scheme val="none"/>
      </font>
      <numFmt numFmtId="165" formatCode="0.0"/>
    </odxf>
    <ndxf>
      <font>
        <b val="0"/>
        <sz val="14"/>
        <name val="Times New Roman"/>
        <scheme val="none"/>
      </font>
      <numFmt numFmtId="168" formatCode="#,##0.0"/>
    </ndxf>
  </rcc>
  <rfmt sheetId="1" sqref="J128" start="0" length="2147483647">
    <dxf>
      <font>
        <b/>
      </font>
    </dxf>
  </rfmt>
  <rcv guid="{CFD58EC5-F475-4F0C-8822-861C497EA100}" action="delete"/>
  <rdn rId="0" localSheetId="1" customView="1" name="Z_CFD58EC5_F475_4F0C_8822_861C497EA100_.wvu.PrintArea" hidden="1" oldHidden="1">
    <formula>общее!$A$1:$J$258</formula>
    <oldFormula>общее!$A$1:$J$258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общее!$198:$201</formula>
    <oldFormula>общее!$198:$201</oldFormula>
  </rdn>
  <rdn rId="0" localSheetId="1" customView="1" name="Z_CFD58EC5_F475_4F0C_8822_861C497EA100_.wvu.FilterData" hidden="1" oldHidden="1">
    <formula>общее!$A$6:$J$258</formula>
    <oldFormula>общее!$A$6:$J$258</oldFormula>
  </rdn>
  <rcv guid="{CFD58EC5-F475-4F0C-8822-861C497EA100}" action="add"/>
</revisions>
</file>

<file path=xl/revisions/revisionLog185.xml><?xml version="1.0" encoding="utf-8"?>
<revisions xmlns="http://schemas.openxmlformats.org/spreadsheetml/2006/main" xmlns:r="http://schemas.openxmlformats.org/officeDocument/2006/relationships">
  <rcc rId="5974" sId="1">
    <oc r="C90">
      <f>74360.083-112</f>
    </oc>
    <nc r="C90">
      <f>74360.084-112</f>
    </nc>
  </rcc>
  <rcc rId="5975" sId="1">
    <oc r="C186">
      <f>27016.69934+1679.5133+1293.72648+624.23597+2123.92795</f>
    </oc>
    <nc r="C186">
      <f>27016.69934+1679.5133+1293.727+624.236+2123.928</f>
    </nc>
  </rcc>
  <rfmt sheetId="1" sqref="A231:J234">
    <dxf>
      <fill>
        <patternFill patternType="none">
          <bgColor auto="1"/>
        </patternFill>
      </fill>
    </dxf>
  </rfmt>
  <rfmt sheetId="1" sqref="F232" start="0" length="2147483647">
    <dxf>
      <font>
        <b/>
      </font>
    </dxf>
  </rfmt>
  <rcc rId="5976" sId="1" odxf="1" dxf="1">
    <oc r="J234" t="inlineStr">
      <is>
        <t>в 2,8 р.б.</t>
      </is>
    </oc>
    <nc r="J234">
      <f>SUM(H234/G234*100)</f>
    </nc>
    <odxf>
      <font>
        <b/>
        <sz val="14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4"/>
        <name val="Times New Roman"/>
        <scheme val="none"/>
      </font>
      <fill>
        <patternFill patternType="solid">
          <bgColor rgb="FFFFFF00"/>
        </patternFill>
      </fill>
    </ndxf>
  </rcc>
  <rfmt sheetId="1" sqref="J234">
    <dxf>
      <fill>
        <patternFill patternType="none">
          <bgColor auto="1"/>
        </patternFill>
      </fill>
    </dxf>
  </rfmt>
  <rfmt sheetId="1" sqref="J234" start="0" length="2147483647">
    <dxf>
      <font>
        <b/>
      </font>
    </dxf>
  </rfmt>
  <rcc rId="5977" sId="1" numFmtId="4">
    <oc r="G238">
      <v>-5705.4</v>
    </oc>
    <nc r="G238">
      <v>-667.07799999999997</v>
    </nc>
  </rcc>
  <rcc rId="5978" sId="1" numFmtId="4">
    <oc r="H238">
      <v>-6432.8040000000001</v>
    </oc>
    <nc r="H238">
      <v>-2254.1759999999999</v>
    </nc>
  </rcc>
  <rcc rId="5979" sId="1" numFmtId="4">
    <oc r="H237">
      <v>9075.5130000000008</v>
    </oc>
    <nc r="H237"/>
  </rcc>
  <rfmt sheetId="1" sqref="A235:J239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общее!$A$1:$J$256</formula>
    <oldFormula>общее!$A$1:$J$256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общее!$198:$201</formula>
    <oldFormula>общее!$198:$201</oldFormula>
  </rdn>
  <rdn rId="0" localSheetId="1" customView="1" name="Z_CFD58EC5_F475_4F0C_8822_861C497EA100_.wvu.FilterData" hidden="1" oldHidden="1">
    <formula>общее!$A$6:$J$256</formula>
    <oldFormula>общее!$A$6:$J$256</oldFormula>
  </rdn>
  <rcv guid="{CFD58EC5-F475-4F0C-8822-861C497EA100}" action="add"/>
</revisions>
</file>

<file path=xl/revisions/revisionLog186.xml><?xml version="1.0" encoding="utf-8"?>
<revisions xmlns="http://schemas.openxmlformats.org/spreadsheetml/2006/main" xmlns:r="http://schemas.openxmlformats.org/officeDocument/2006/relationships">
  <rcc rId="6047" sId="1" numFmtId="4">
    <nc r="C127">
      <v>374.25700000000001</v>
    </nc>
  </rcc>
  <rcc rId="6048" sId="1">
    <nc r="F127">
      <f>SUM(D127/C127*100)</f>
    </nc>
  </rcc>
  <rcc rId="6049" sId="1">
    <oc r="F126">
      <f>SUM(D126/C126*100)</f>
    </oc>
    <nc r="F126"/>
  </rcc>
  <rcc rId="6050" sId="1" numFmtId="4">
    <oc r="C126">
      <v>374.25700000000001</v>
    </oc>
    <nc r="C126"/>
  </rcc>
  <rcc rId="6051" sId="1">
    <oc r="E126">
      <f>SUM(D126-C126)</f>
    </oc>
    <nc r="E126"/>
  </rcc>
  <rcv guid="{D0621073-25BE-47D7-AC33-51146458D41C}" action="delete"/>
  <rdn rId="0" localSheetId="1" customView="1" name="Z_D0621073_25BE_47D7_AC33_51146458D41C_.wvu.FilterData" hidden="1" oldHidden="1">
    <formula>общее!$A$6:$J$256</formula>
    <oldFormula>общее!$A$6:$J$256</oldFormula>
  </rdn>
  <rcv guid="{D0621073-25BE-47D7-AC33-51146458D41C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v guid="{1BDFBE17-25BB-4BB9-B67F-4757B39B2D64}" action="delete"/>
  <rdn rId="0" localSheetId="1" customView="1" name="Z_1BDFBE17_25BB_4BB9_B67F_4757B39B2D64_.wvu.FilterData" hidden="1" oldHidden="1">
    <formula>общее!$A$6:$J$313</formula>
    <oldFormula>общее!$A$6:$J$313</oldFormula>
  </rdn>
  <rcv guid="{1BDFBE17-25BB-4BB9-B67F-4757B39B2D64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c rId="2413" sId="1" numFmtId="4">
    <oc r="C14">
      <v>5766.1689999999999</v>
    </oc>
    <nc r="C14">
      <v>6432.3019999999997</v>
    </nc>
  </rcc>
  <rcc rId="2414" sId="1" numFmtId="4">
    <oc r="D14">
      <v>4032.4589999999998</v>
    </oc>
    <nc r="D14">
      <v>12469.404</v>
    </nc>
  </rcc>
  <rfmt sheetId="1" sqref="C14:F14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fmt sheetId="1" sqref="A285:J292">
    <dxf>
      <fill>
        <patternFill patternType="none">
          <bgColor auto="1"/>
        </patternFill>
      </fill>
    </dxf>
  </rfmt>
  <rcc rId="2367" sId="1" numFmtId="4">
    <oc r="D290">
      <v>14418.395</v>
    </oc>
    <nc r="D290">
      <v>12685.674999999999</v>
    </nc>
  </rcc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9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91111.xml><?xml version="1.0" encoding="utf-8"?>
<revisions xmlns="http://schemas.openxmlformats.org/spreadsheetml/2006/main" xmlns:r="http://schemas.openxmlformats.org/officeDocument/2006/relationships">
  <rfmt sheetId="1" sqref="C89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911111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общее!$A$6:$J$291</formula>
    <oldFormula>общее!$A$6:$J$291</oldFormula>
  </rdn>
  <rcv guid="{84AB9039-6109-4932-AA14-522BD4A30F0B}" action="add"/>
</revisions>
</file>

<file path=xl/revisions/revisionLog19112.xml><?xml version="1.0" encoding="utf-8"?>
<revisions xmlns="http://schemas.openxmlformats.org/spreadsheetml/2006/main" xmlns:r="http://schemas.openxmlformats.org/officeDocument/2006/relationships">
  <rfmt sheetId="1" sqref="A259:J259">
    <dxf>
      <fill>
        <patternFill>
          <bgColor theme="0"/>
        </patternFill>
      </fill>
    </dxf>
  </rfmt>
  <rfmt sheetId="1" sqref="A260:J261">
    <dxf>
      <fill>
        <patternFill>
          <bgColor theme="0"/>
        </patternFill>
      </fill>
    </dxf>
  </rfmt>
  <rfmt sheetId="1" sqref="A259:J260">
    <dxf>
      <fill>
        <patternFill>
          <bgColor rgb="FFFFFF00"/>
        </patternFill>
      </fill>
    </dxf>
  </rfmt>
  <rfmt sheetId="1" sqref="A262:B263">
    <dxf>
      <fill>
        <patternFill>
          <bgColor theme="0"/>
        </patternFill>
      </fill>
    </dxf>
  </rfmt>
  <rcc rId="1727" sId="1" numFmtId="4">
    <nc r="D263">
      <v>0</v>
    </nc>
  </rcc>
  <rfmt sheetId="1" sqref="D262:D263">
    <dxf>
      <fill>
        <patternFill>
          <bgColor theme="0"/>
        </patternFill>
      </fill>
    </dxf>
  </rfmt>
  <rfmt sheetId="1" sqref="H262:H263">
    <dxf>
      <fill>
        <patternFill>
          <bgColor theme="0"/>
        </patternFill>
      </fill>
    </dxf>
  </rfmt>
  <rcc rId="1728" sId="1" numFmtId="4">
    <oc r="C263">
      <v>1292.6769999999999</v>
    </oc>
    <nc r="C263">
      <v>2600</v>
    </nc>
  </rcc>
  <rfmt sheetId="1" sqref="C263">
    <dxf>
      <fill>
        <patternFill>
          <bgColor theme="0"/>
        </patternFill>
      </fill>
    </dxf>
  </rfmt>
  <rfmt sheetId="1" sqref="E262:J263">
    <dxf>
      <fill>
        <patternFill>
          <bgColor theme="0"/>
        </patternFill>
      </fill>
    </dxf>
  </rfmt>
  <rfmt sheetId="1" sqref="C262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общее!$A$6:$J$291</formula>
    <oldFormula>общее!$A$6:$J$291</oldFormula>
  </rdn>
  <rcv guid="{84AB9039-6109-4932-AA14-522BD4A30F0B}" action="add"/>
</revisions>
</file>

<file path=xl/revisions/revisionLog192.xml><?xml version="1.0" encoding="utf-8"?>
<revisions xmlns="http://schemas.openxmlformats.org/spreadsheetml/2006/main" xmlns:r="http://schemas.openxmlformats.org/officeDocument/2006/relationships">
  <rcc rId="3703" sId="1" numFmtId="4">
    <oc r="G209">
      <v>1.042</v>
    </oc>
    <nc r="G209">
      <f>76.94198</f>
    </nc>
  </rcc>
  <rfmt sheetId="1" sqref="G209">
    <dxf>
      <fill>
        <patternFill patternType="none">
          <bgColor auto="1"/>
        </patternFill>
      </fill>
    </dxf>
  </rfmt>
  <rcc rId="3704" sId="1">
    <nc r="G215">
      <f>1336.17864</f>
    </nc>
  </rcc>
  <rfmt sheetId="1" sqref="G215">
    <dxf>
      <fill>
        <patternFill patternType="none">
          <bgColor auto="1"/>
        </patternFill>
      </fill>
    </dxf>
  </rfmt>
  <rcc rId="3705" sId="1" numFmtId="4">
    <oc r="G224">
      <v>702.92700000000002</v>
    </oc>
    <nc r="G224">
      <f>889.71501</f>
    </nc>
  </rcc>
  <rfmt sheetId="1" sqref="G224">
    <dxf>
      <fill>
        <patternFill patternType="none">
          <bgColor auto="1"/>
        </patternFill>
      </fill>
    </dxf>
  </rfmt>
  <rcv guid="{3824CD03-2F75-4531-8348-997F8B6518CE}" action="delete"/>
  <rdn rId="0" localSheetId="1" customView="1" name="Z_3824CD03_2F75_4531_8348_997F8B6518CE_.wvu.FilterData" hidden="1" oldHidden="1">
    <formula>общее!$A$6:$J$303</formula>
    <oldFormula>общее!$A$6:$J$303</oldFormula>
  </rdn>
  <rcv guid="{3824CD03-2F75-4531-8348-997F8B6518CE}" action="add"/>
</revisions>
</file>

<file path=xl/revisions/revisionLog1921.xml><?xml version="1.0" encoding="utf-8"?>
<revisions xmlns="http://schemas.openxmlformats.org/spreadsheetml/2006/main" xmlns:r="http://schemas.openxmlformats.org/officeDocument/2006/relationships">
  <rcc rId="3560" sId="1" numFmtId="4">
    <oc r="C262">
      <v>41660.419000000002</v>
    </oc>
    <nc r="C262">
      <f>7474.826+883.359+34185.593</f>
    </nc>
  </rcc>
  <rfmt sheetId="1" sqref="C260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общее!$A$1:$J$303</formula>
    <oldFormula>общее!$A$1:$J$303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общее!$231:$234,общее!$236:$241</formula>
    <oldFormula>общее!$231:$234,общее!$236:$241</oldFormula>
  </rdn>
  <rdn rId="0" localSheetId="1" customView="1" name="Z_CFD58EC5_F475_4F0C_8822_861C497EA100_.wvu.FilterData" hidden="1" oldHidden="1">
    <formula>общее!$A$6:$J$303</formula>
    <oldFormula>общее!$A$6:$J$303</oldFormula>
  </rdn>
  <rcv guid="{CFD58EC5-F475-4F0C-8822-861C497EA100}" action="add"/>
</revisions>
</file>

<file path=xl/revisions/revisionLog19211.xml><?xml version="1.0" encoding="utf-8"?>
<revisions xmlns="http://schemas.openxmlformats.org/spreadsheetml/2006/main" xmlns:r="http://schemas.openxmlformats.org/officeDocument/2006/relationships">
  <rcc rId="3286" sId="1" numFmtId="4">
    <oc r="D288">
      <v>-8792.9359999999997</v>
    </oc>
    <nc r="D288"/>
  </rcc>
  <rcc rId="3287" sId="1" numFmtId="4">
    <oc r="D290">
      <v>-1170824.456</v>
    </oc>
    <nc r="D290">
      <v>-1143700.77</v>
    </nc>
  </rcc>
  <rfmt sheetId="1" sqref="D286:D292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общее!$A$1:$J$300</formula>
    <oldFormula>общее!$A$1:$J$300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общее!$230:$233,общее!$235:$240</formula>
    <oldFormula>общее!$230:$233,общее!$235:$240</oldFormula>
  </rdn>
  <rdn rId="0" localSheetId="1" customView="1" name="Z_CFD58EC5_F475_4F0C_8822_861C497EA100_.wvu.FilterData" hidden="1" oldHidden="1">
    <formula>общее!$A$6:$J$300</formula>
    <oldFormula>общее!$A$6:$J$300</oldFormula>
  </rdn>
  <rcv guid="{CFD58EC5-F475-4F0C-8822-861C497EA100}" action="add"/>
</revisions>
</file>

<file path=xl/revisions/revisionLog192111.xml><?xml version="1.0" encoding="utf-8"?>
<revisions xmlns="http://schemas.openxmlformats.org/spreadsheetml/2006/main" xmlns:r="http://schemas.openxmlformats.org/officeDocument/2006/relationships">
  <rcc rId="1991" sId="1" numFmtId="4">
    <oc r="F196">
      <f>SUM(D196/C196*100)</f>
    </oc>
    <nc r="F196">
      <v>100</v>
    </nc>
  </rcc>
  <rcc rId="1992" sId="1" numFmtId="4">
    <oc r="H191">
      <v>16.43</v>
    </oc>
    <nc r="H191">
      <v>54.865000000000002</v>
    </nc>
  </rcc>
  <rcc rId="1993" sId="1" numFmtId="4">
    <oc r="H189">
      <v>324.42599999999999</v>
    </oc>
    <nc r="H189">
      <v>674.05799999999999</v>
    </nc>
  </rcc>
  <rfmt sheetId="1" sqref="H188:H191">
    <dxf>
      <fill>
        <patternFill patternType="none">
          <bgColor auto="1"/>
        </patternFill>
      </fill>
    </dxf>
  </rfmt>
  <rcc rId="1994" sId="1" numFmtId="4">
    <oc r="H197">
      <v>3.125</v>
    </oc>
    <nc r="H197">
      <v>4.9610000000000003</v>
    </nc>
  </rcc>
  <rcc rId="1995" sId="1" numFmtId="4">
    <oc r="H193">
      <v>11.16</v>
    </oc>
    <nc r="H193">
      <f>89.276+5162.374</f>
    </nc>
  </rcc>
  <rfmt sheetId="1" sqref="H184:H197">
    <dxf>
      <fill>
        <patternFill patternType="none">
          <bgColor auto="1"/>
        </patternFill>
      </fill>
    </dxf>
  </rfmt>
  <rfmt sheetId="1" sqref="A184:B197">
    <dxf>
      <fill>
        <patternFill patternType="none">
          <bgColor auto="1"/>
        </patternFill>
      </fill>
    </dxf>
  </rfmt>
  <rfmt sheetId="1" sqref="I184:I197">
    <dxf>
      <fill>
        <patternFill patternType="none">
          <bgColor auto="1"/>
        </patternFill>
      </fill>
    </dxf>
  </rfmt>
  <rcc rId="1996" sId="1">
    <oc r="J193">
      <f>SUM(H193/G193*100)</f>
    </oc>
    <nc r="J193" t="inlineStr">
      <is>
        <t>в 17 разів</t>
      </is>
    </nc>
  </rcc>
  <rcc rId="1997" sId="1">
    <oc r="J192">
      <f>SUM(H192/G192*100)</f>
    </oc>
    <nc r="J192" t="inlineStr">
      <is>
        <t>в 17 разів</t>
      </is>
    </nc>
  </rcc>
  <rcc rId="1998" sId="1">
    <oc r="J189">
      <f>SUM(H189/G189*100)</f>
    </oc>
    <nc r="J189" t="inlineStr">
      <is>
        <t>в 5 разів</t>
      </is>
    </nc>
  </rcc>
  <rcc rId="1999" sId="1">
    <oc r="J184">
      <f>SUM(H184/G184*100)</f>
    </oc>
    <nc r="J184" t="inlineStr">
      <is>
        <t>в 12 разів</t>
      </is>
    </nc>
  </rcc>
  <rcc rId="2000" sId="1">
    <oc r="J188">
      <f>SUM(H188/G188*100)</f>
    </oc>
    <nc r="J188" t="inlineStr">
      <is>
        <t>в 4 рази</t>
      </is>
    </nc>
  </rcc>
  <rfmt sheetId="1" sqref="J184:J197">
    <dxf>
      <fill>
        <patternFill patternType="none">
          <bgColor auto="1"/>
        </patternFill>
      </fill>
    </dxf>
  </rfmt>
  <rcv guid="{68CBFC64-03A4-4F74-B34E-EE1DB915A668}" action="delete"/>
  <rdn rId="0" localSheetId="1" customView="1" name="Z_68CBFC64_03A4_4F74_B34E_EE1DB915A668_.wvu.FilterData" hidden="1" oldHidden="1">
    <formula>общее!$A$6:$J$292</formula>
    <oldFormula>общее!$A$6:$J$292</oldFormula>
  </rdn>
  <rcv guid="{68CBFC64-03A4-4F74-B34E-EE1DB915A668}" action="add"/>
</revisions>
</file>

<file path=xl/revisions/revisionLog19212.xml><?xml version="1.0" encoding="utf-8"?>
<revisions xmlns="http://schemas.openxmlformats.org/spreadsheetml/2006/main" xmlns:r="http://schemas.openxmlformats.org/officeDocument/2006/relationships">
  <rcc rId="2222" sId="1">
    <oc r="B207" t="inlineStr">
      <is>
        <t>Заходи, пов’язані з поліпшенням питної води</t>
      </is>
    </oc>
    <nc r="B207"/>
  </rcc>
  <rfmt sheetId="1" sqref="A198:J215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922.xml><?xml version="1.0" encoding="utf-8"?>
<revisions xmlns="http://schemas.openxmlformats.org/spreadsheetml/2006/main" xmlns:r="http://schemas.openxmlformats.org/officeDocument/2006/relationships">
  <rcv guid="{675C859F-867B-4E3E-8283-3B2C94BFA5E5}" action="delete"/>
  <rdn rId="0" localSheetId="1" customView="1" name="Z_675C859F_867B_4E3E_8283_3B2C94BFA5E5_.wvu.FilterData" hidden="1" oldHidden="1">
    <formula>общее!$A$6:$J$300</formula>
    <oldFormula>общее!$A$6:$J$300</oldFormula>
  </rdn>
  <rcv guid="{675C859F-867B-4E3E-8283-3B2C94BFA5E5}" action="add"/>
</revisions>
</file>

<file path=xl/revisions/revisionLog19221.xml><?xml version="1.0" encoding="utf-8"?>
<revisions xmlns="http://schemas.openxmlformats.org/spreadsheetml/2006/main" xmlns:r="http://schemas.openxmlformats.org/officeDocument/2006/relationships">
  <rfmt sheetId="1" sqref="F93" start="0" length="2147483647">
    <dxf>
      <font>
        <b/>
      </font>
    </dxf>
  </rfmt>
  <rfmt sheetId="1" sqref="C93:F93">
    <dxf>
      <fill>
        <patternFill patternType="solid">
          <bgColor rgb="FFFFFF00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92211.xml><?xml version="1.0" encoding="utf-8"?>
<revisions xmlns="http://schemas.openxmlformats.org/spreadsheetml/2006/main" xmlns:r="http://schemas.openxmlformats.org/officeDocument/2006/relationships">
  <rfmt sheetId="1" sqref="J45" start="0" length="2147483647">
    <dxf>
      <font>
        <b val="0"/>
      </font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922111.xml><?xml version="1.0" encoding="utf-8"?>
<revisions xmlns="http://schemas.openxmlformats.org/spreadsheetml/2006/main" xmlns:r="http://schemas.openxmlformats.org/officeDocument/2006/relationships">
  <rcc rId="2254" sId="1" numFmtId="4">
    <oc r="H249">
      <v>18.106000000000002</v>
    </oc>
    <nc r="H249">
      <v>18.106999999999999</v>
    </nc>
  </rcc>
  <rcc rId="2255" sId="1" numFmtId="4">
    <nc r="H248">
      <v>18.106999999999999</v>
    </nc>
  </rcc>
  <rcc rId="2256" sId="1">
    <nc r="H239">
      <f>5203.52+172.193</f>
    </nc>
  </rcc>
  <rcc rId="2257" sId="1">
    <nc r="H235">
      <f>SUM(H236+H238)</f>
    </nc>
  </rcc>
  <rcc rId="2258" sId="1">
    <nc r="H238">
      <f>H239</f>
    </nc>
  </rcc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923.xml><?xml version="1.0" encoding="utf-8"?>
<revisions xmlns="http://schemas.openxmlformats.org/spreadsheetml/2006/main" xmlns:r="http://schemas.openxmlformats.org/officeDocument/2006/relationships">
  <rcc rId="3141" sId="1" numFmtId="4">
    <oc r="C134">
      <v>45213.438999999998</v>
    </oc>
    <nc r="C134">
      <v>90718.937999999995</v>
    </nc>
  </rcc>
  <rcc rId="3142" sId="1" numFmtId="4">
    <oc r="C136">
      <v>361.68799999999999</v>
    </oc>
    <nc r="C136">
      <v>645.03099999999995</v>
    </nc>
  </rcc>
  <rcc rId="3143" sId="1" numFmtId="4">
    <oc r="C137">
      <v>254.946</v>
    </oc>
    <nc r="C137">
      <v>542.28499999999997</v>
    </nc>
  </rcc>
  <rcc rId="3144" sId="1" numFmtId="4">
    <oc r="C139">
      <v>10055.958000000001</v>
    </oc>
    <nc r="C139">
      <v>22936.168000000001</v>
    </nc>
  </rcc>
  <rcc rId="3145" sId="1" numFmtId="4">
    <oc r="C145">
      <v>93.090999999999994</v>
    </oc>
    <nc r="C145">
      <v>906.40700000000004</v>
    </nc>
  </rcc>
  <rcc rId="3146" sId="1" numFmtId="4">
    <oc r="C143">
      <v>93.090999999999994</v>
    </oc>
    <nc r="C143">
      <f>SUM(C144:C145)</f>
    </nc>
  </rcc>
  <rcc rId="3147" sId="1" numFmtId="4">
    <oc r="C135">
      <v>6331.0879999999997</v>
    </oc>
    <nc r="C135">
      <v>16896.585999999999</v>
    </nc>
  </rcc>
  <rcv guid="{D0621073-25BE-47D7-AC33-51146458D41C}" action="delete"/>
  <rdn rId="0" localSheetId="1" customView="1" name="Z_D0621073_25BE_47D7_AC33_51146458D41C_.wvu.FilterData" hidden="1" oldHidden="1">
    <formula>общее!$A$6:$J$300</formula>
    <oldFormula>общее!$A$6:$J$300</oldFormula>
  </rdn>
  <rcv guid="{D0621073-25BE-47D7-AC33-51146458D41C}" action="add"/>
</revisions>
</file>

<file path=xl/revisions/revisionLog193.xml><?xml version="1.0" encoding="utf-8"?>
<revisions xmlns="http://schemas.openxmlformats.org/spreadsheetml/2006/main" xmlns:r="http://schemas.openxmlformats.org/officeDocument/2006/relationships">
  <rcc rId="3278" sId="1" numFmtId="4">
    <oc r="C272">
      <v>1459.2570000000001</v>
    </oc>
    <nc r="C272"/>
  </rcc>
  <rcc rId="3279" sId="1" numFmtId="4">
    <oc r="G272">
      <v>2600</v>
    </oc>
    <nc r="G272"/>
  </rcc>
  <rfmt sheetId="1" sqref="A271:J272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общее!$A$6:$J$300</formula>
    <oldFormula>общее!$A$6:$J$300</oldFormula>
  </rdn>
  <rcv guid="{84AB9039-6109-4932-AA14-522BD4A30F0B}" action="add"/>
</revisions>
</file>

<file path=xl/revisions/revisionLog1931.xml><?xml version="1.0" encoding="utf-8"?>
<revisions xmlns="http://schemas.openxmlformats.org/spreadsheetml/2006/main" xmlns:r="http://schemas.openxmlformats.org/officeDocument/2006/relationships">
  <rfmt sheetId="1" sqref="A79:XFD79">
    <dxf>
      <fill>
        <patternFill patternType="none">
          <bgColor auto="1"/>
        </patternFill>
      </fill>
    </dxf>
  </rfmt>
  <rcc rId="2748" sId="1" numFmtId="4">
    <oc r="C82">
      <v>202166.39999999999</v>
    </oc>
    <nc r="C82">
      <v>492855.1</v>
    </nc>
  </rcc>
  <rcc rId="2749" sId="1" numFmtId="4">
    <oc r="D82">
      <v>165169.5</v>
    </oc>
    <nc r="D82">
      <v>431976.1</v>
    </nc>
  </rcc>
  <rfmt sheetId="1" sqref="A81:XFD82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94.xml><?xml version="1.0" encoding="utf-8"?>
<revisions xmlns="http://schemas.openxmlformats.org/spreadsheetml/2006/main" xmlns:r="http://schemas.openxmlformats.org/officeDocument/2006/relationships">
  <rcc rId="3181" sId="1" numFmtId="4">
    <oc r="G157">
      <v>7344.1319999999996</v>
    </oc>
    <nc r="G157">
      <v>40020.78</v>
    </nc>
  </rcc>
  <rcc rId="3182" sId="1" numFmtId="4">
    <oc r="G158">
      <v>4252.0479999999998</v>
    </oc>
    <nc r="G158">
      <v>4484.0209999999997</v>
    </nc>
  </rcc>
  <rcc rId="3183" sId="1" numFmtId="4">
    <oc r="G163">
      <v>359.678</v>
    </oc>
    <nc r="G163">
      <v>511.84500000000003</v>
    </nc>
  </rcc>
  <rcc rId="3184" sId="1" numFmtId="4">
    <nc r="G166">
      <v>15.337999999999999</v>
    </nc>
  </rcc>
  <rcc rId="3185" sId="1" numFmtId="4">
    <oc r="G184">
      <v>574.34</v>
    </oc>
    <nc r="G184">
      <v>1895.4749999999999</v>
    </nc>
  </rcc>
  <rcv guid="{D0621073-25BE-47D7-AC33-51146458D41C}" action="delete"/>
  <rdn rId="0" localSheetId="1" customView="1" name="Z_D0621073_25BE_47D7_AC33_51146458D41C_.wvu.FilterData" hidden="1" oldHidden="1">
    <formula>общее!$A$6:$J$300</formula>
    <oldFormula>общее!$A$6:$J$300</oldFormula>
  </rdn>
  <rcv guid="{D0621073-25BE-47D7-AC33-51146458D41C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68786DC-4C96-45F5-A272-3E03D4B934A0}" action="delete"/>
  <rdn rId="0" localSheetId="1" customView="1" name="Z_868786DC_4C96_45F5_A272_3E03D4B934A0_.wvu.FilterData" hidden="1" oldHidden="1">
    <formula>общее!$A$6:$CO$326</formula>
    <oldFormula>общее!$A$6:$J$475</oldFormula>
  </rdn>
  <rcv guid="{868786DC-4C96-45F5-A272-3E03D4B934A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4">
  <userInfo guid="{85E14E93-5422-4148-B4E0-10ED81F0CAA4}" name="User563c" id="-1165101095" dateTime="2023-04-14T13:51:26"/>
  <userInfo guid="{FEC33CD6-781B-4BBF-9086-97A52263CB48}" name="User_569" id="-275908258" dateTime="2023-04-17T13:51:20"/>
  <userInfo guid="{F62B7DBF-80A6-40C8-B29F-DCEA0487633E}" name="user457a" id="-1171439656" dateTime="2024-01-15T10:26:09"/>
  <userInfo guid="{D9F41ADD-C057-408B-B64D-C4FABF478372}" name="User416a" id="-1142055348" dateTime="2024-01-15T11:25:30"/>
</user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41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45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4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AO254"/>
  <sheetViews>
    <sheetView tabSelected="1" zoomScale="58" zoomScaleNormal="75" zoomScaleSheetLayoutView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2" sqref="A2:J2"/>
    </sheetView>
  </sheetViews>
  <sheetFormatPr defaultColWidth="8.85546875" defaultRowHeight="18.75" x14ac:dyDescent="0.3"/>
  <cols>
    <col min="1" max="1" width="19.28515625" style="17" customWidth="1"/>
    <col min="2" max="2" width="120.28515625" style="18" customWidth="1"/>
    <col min="3" max="3" width="20.7109375" style="19" customWidth="1"/>
    <col min="4" max="4" width="21.28515625" style="19" customWidth="1"/>
    <col min="5" max="5" width="20.140625" style="20" customWidth="1"/>
    <col min="6" max="6" width="19.5703125" style="21" customWidth="1"/>
    <col min="7" max="7" width="20.5703125" style="19" customWidth="1"/>
    <col min="8" max="8" width="19.5703125" style="19" customWidth="1"/>
    <col min="9" max="9" width="22.28515625" style="19" customWidth="1"/>
    <col min="10" max="10" width="18.7109375" style="42" customWidth="1"/>
    <col min="11" max="11" width="14.42578125" style="7" bestFit="1" customWidth="1"/>
    <col min="12" max="16384" width="8.85546875" style="7"/>
  </cols>
  <sheetData>
    <row r="1" spans="1:41" x14ac:dyDescent="0.3">
      <c r="H1" s="23"/>
      <c r="I1" s="23"/>
      <c r="J1" s="23"/>
    </row>
    <row r="2" spans="1:41" ht="27" x14ac:dyDescent="0.2">
      <c r="A2" s="135" t="s">
        <v>374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41" ht="26.25" x14ac:dyDescent="0.2">
      <c r="A3" s="24"/>
      <c r="B3" s="24"/>
      <c r="C3" s="24"/>
      <c r="D3" s="24"/>
      <c r="E3" s="25"/>
      <c r="F3" s="25"/>
      <c r="G3" s="24"/>
      <c r="H3" s="24"/>
      <c r="I3" s="24"/>
      <c r="J3" s="26"/>
    </row>
    <row r="4" spans="1:41" x14ac:dyDescent="0.2">
      <c r="A4" s="137" t="s">
        <v>2</v>
      </c>
      <c r="B4" s="137" t="s">
        <v>3</v>
      </c>
      <c r="C4" s="136" t="s">
        <v>0</v>
      </c>
      <c r="D4" s="136"/>
      <c r="E4" s="136"/>
      <c r="F4" s="136"/>
      <c r="G4" s="136" t="s">
        <v>1</v>
      </c>
      <c r="H4" s="136"/>
      <c r="I4" s="136"/>
      <c r="J4" s="136"/>
    </row>
    <row r="5" spans="1:41" s="29" customFormat="1" ht="75" x14ac:dyDescent="0.25">
      <c r="A5" s="137"/>
      <c r="B5" s="137"/>
      <c r="C5" s="27" t="s">
        <v>372</v>
      </c>
      <c r="D5" s="27" t="s">
        <v>373</v>
      </c>
      <c r="E5" s="27" t="s">
        <v>346</v>
      </c>
      <c r="F5" s="28" t="s">
        <v>345</v>
      </c>
      <c r="G5" s="27" t="s">
        <v>372</v>
      </c>
      <c r="H5" s="27" t="s">
        <v>373</v>
      </c>
      <c r="I5" s="27" t="s">
        <v>346</v>
      </c>
      <c r="J5" s="28" t="s">
        <v>345</v>
      </c>
    </row>
    <row r="6" spans="1:41" customFormat="1" ht="12.75" x14ac:dyDescent="0.2">
      <c r="A6" s="30">
        <v>1</v>
      </c>
      <c r="B6" s="30">
        <v>2</v>
      </c>
      <c r="C6" s="31">
        <v>3</v>
      </c>
      <c r="D6" s="31">
        <v>4</v>
      </c>
      <c r="E6" s="32">
        <v>5</v>
      </c>
      <c r="F6" s="33">
        <v>6</v>
      </c>
      <c r="G6" s="31">
        <v>7</v>
      </c>
      <c r="H6" s="31">
        <v>8</v>
      </c>
      <c r="I6" s="31">
        <v>9</v>
      </c>
      <c r="J6" s="34">
        <v>10</v>
      </c>
    </row>
    <row r="7" spans="1:41" ht="22.5" x14ac:dyDescent="0.2">
      <c r="A7" s="138" t="s">
        <v>348</v>
      </c>
      <c r="B7" s="138"/>
      <c r="C7" s="138"/>
      <c r="D7" s="138"/>
      <c r="E7" s="138"/>
      <c r="F7" s="138"/>
      <c r="G7" s="138"/>
      <c r="H7" s="138"/>
      <c r="I7" s="138"/>
      <c r="J7" s="138"/>
    </row>
    <row r="8" spans="1:41" s="35" customFormat="1" x14ac:dyDescent="0.25">
      <c r="A8" s="97">
        <v>10000000</v>
      </c>
      <c r="B8" s="44" t="s">
        <v>265</v>
      </c>
      <c r="C8" s="67">
        <f>C9+C19+C20+C26+C45</f>
        <v>1137362.8149999999</v>
      </c>
      <c r="D8" s="67">
        <f>D9+D19+D20+D26</f>
        <v>830929.84199999995</v>
      </c>
      <c r="E8" s="68">
        <f t="shared" ref="E8:E14" si="0">D8-C8</f>
        <v>-306432.973</v>
      </c>
      <c r="F8" s="80">
        <f>D8/C8*100</f>
        <v>73.057588224387302</v>
      </c>
      <c r="G8" s="67">
        <f>G45</f>
        <v>154.852</v>
      </c>
      <c r="H8" s="67">
        <f>H45</f>
        <v>170.81100000000001</v>
      </c>
      <c r="I8" s="68">
        <f>SUM(H8-G8)</f>
        <v>15.959000000000003</v>
      </c>
      <c r="J8" s="83">
        <f>H8/G8*100</f>
        <v>110.30596957094517</v>
      </c>
    </row>
    <row r="9" spans="1:41" s="36" customFormat="1" x14ac:dyDescent="0.25">
      <c r="A9" s="74">
        <v>11000000</v>
      </c>
      <c r="B9" s="13" t="s">
        <v>266</v>
      </c>
      <c r="C9" s="2">
        <f>C10+C17</f>
        <v>911495.51400000008</v>
      </c>
      <c r="D9" s="2">
        <f>D10+D17</f>
        <v>477508.58800000005</v>
      </c>
      <c r="E9" s="71">
        <f t="shared" si="0"/>
        <v>-433986.92600000004</v>
      </c>
      <c r="F9" s="3">
        <f>D9/C9*100</f>
        <v>52.387376642645769</v>
      </c>
      <c r="G9" s="2"/>
      <c r="H9" s="2"/>
      <c r="I9" s="71"/>
      <c r="J9" s="82"/>
      <c r="AO9" s="7"/>
    </row>
    <row r="10" spans="1:41" s="36" customFormat="1" x14ac:dyDescent="0.25">
      <c r="A10" s="74">
        <v>11010000</v>
      </c>
      <c r="B10" s="13" t="s">
        <v>267</v>
      </c>
      <c r="C10" s="72">
        <f>SUM(C11:C14)</f>
        <v>911358.40300000005</v>
      </c>
      <c r="D10" s="72">
        <f>D11+D12+D13+D14+D15+D16</f>
        <v>476669.41800000006</v>
      </c>
      <c r="E10" s="71">
        <f t="shared" si="0"/>
        <v>-434688.98499999999</v>
      </c>
      <c r="F10" s="3">
        <f>D10/C10*100</f>
        <v>52.303179125896534</v>
      </c>
      <c r="G10" s="2"/>
      <c r="H10" s="2"/>
      <c r="I10" s="71"/>
      <c r="J10" s="82"/>
    </row>
    <row r="11" spans="1:41" s="36" customFormat="1" ht="37.5" x14ac:dyDescent="0.25">
      <c r="A11" s="74">
        <v>11010100</v>
      </c>
      <c r="B11" s="13" t="s">
        <v>268</v>
      </c>
      <c r="C11" s="72">
        <v>348578.69199999998</v>
      </c>
      <c r="D11" s="72">
        <v>451490.641</v>
      </c>
      <c r="E11" s="71">
        <f t="shared" si="0"/>
        <v>102911.94900000002</v>
      </c>
      <c r="F11" s="3">
        <f>D11/C11*100</f>
        <v>129.5233045971726</v>
      </c>
      <c r="G11" s="2"/>
      <c r="H11" s="2"/>
      <c r="I11" s="71"/>
      <c r="J11" s="82"/>
    </row>
    <row r="12" spans="1:41" s="36" customFormat="1" ht="56.25" x14ac:dyDescent="0.25">
      <c r="A12" s="99">
        <v>11010200</v>
      </c>
      <c r="B12" s="13" t="s">
        <v>269</v>
      </c>
      <c r="C12" s="72">
        <v>552623.98</v>
      </c>
      <c r="D12" s="72"/>
      <c r="E12" s="71">
        <f t="shared" si="0"/>
        <v>-552623.98</v>
      </c>
      <c r="F12" s="3"/>
      <c r="G12" s="2"/>
      <c r="H12" s="2"/>
      <c r="I12" s="71"/>
      <c r="J12" s="82"/>
    </row>
    <row r="13" spans="1:41" s="36" customFormat="1" ht="37.5" x14ac:dyDescent="0.25">
      <c r="A13" s="99">
        <v>11010400</v>
      </c>
      <c r="B13" s="13" t="s">
        <v>270</v>
      </c>
      <c r="C13" s="72">
        <v>6123.2719999999999</v>
      </c>
      <c r="D13" s="72">
        <v>17281.776999999998</v>
      </c>
      <c r="E13" s="71">
        <f t="shared" si="0"/>
        <v>11158.504999999997</v>
      </c>
      <c r="F13" s="3" t="s">
        <v>395</v>
      </c>
      <c r="G13" s="2"/>
      <c r="H13" s="2"/>
      <c r="I13" s="71"/>
      <c r="J13" s="82"/>
    </row>
    <row r="14" spans="1:41" s="36" customFormat="1" ht="37.5" x14ac:dyDescent="0.25">
      <c r="A14" s="99">
        <v>11010500</v>
      </c>
      <c r="B14" s="13" t="s">
        <v>271</v>
      </c>
      <c r="C14" s="72">
        <v>4032.4589999999998</v>
      </c>
      <c r="D14" s="72">
        <v>7656.6130000000003</v>
      </c>
      <c r="E14" s="71">
        <f t="shared" si="0"/>
        <v>3624.1540000000005</v>
      </c>
      <c r="F14" s="3" t="s">
        <v>371</v>
      </c>
      <c r="G14" s="2"/>
      <c r="H14" s="2"/>
      <c r="I14" s="71"/>
      <c r="J14" s="82"/>
    </row>
    <row r="15" spans="1:41" s="36" customFormat="1" x14ac:dyDescent="0.25">
      <c r="A15" s="99">
        <v>11011200</v>
      </c>
      <c r="B15" s="13" t="s">
        <v>357</v>
      </c>
      <c r="C15" s="72"/>
      <c r="D15" s="72">
        <v>216.55799999999999</v>
      </c>
      <c r="E15" s="71"/>
      <c r="F15" s="3"/>
      <c r="G15" s="2"/>
      <c r="H15" s="2"/>
      <c r="I15" s="71"/>
      <c r="J15" s="82"/>
    </row>
    <row r="16" spans="1:41" s="36" customFormat="1" ht="37.5" x14ac:dyDescent="0.25">
      <c r="A16" s="99">
        <v>11011300</v>
      </c>
      <c r="B16" s="13" t="s">
        <v>376</v>
      </c>
      <c r="C16" s="72"/>
      <c r="D16" s="72">
        <v>23.829000000000001</v>
      </c>
      <c r="E16" s="71"/>
      <c r="F16" s="3"/>
      <c r="G16" s="2"/>
      <c r="H16" s="2"/>
      <c r="I16" s="71"/>
      <c r="J16" s="82"/>
    </row>
    <row r="17" spans="1:10" s="36" customFormat="1" x14ac:dyDescent="0.25">
      <c r="A17" s="74">
        <v>11020000</v>
      </c>
      <c r="B17" s="13" t="s">
        <v>272</v>
      </c>
      <c r="C17" s="72">
        <f>C18</f>
        <v>137.11099999999999</v>
      </c>
      <c r="D17" s="72">
        <f>D18</f>
        <v>839.17</v>
      </c>
      <c r="E17" s="71">
        <f>D17-C17</f>
        <v>702.05899999999997</v>
      </c>
      <c r="F17" s="3" t="s">
        <v>396</v>
      </c>
      <c r="G17" s="2"/>
      <c r="H17" s="2"/>
      <c r="I17" s="71"/>
      <c r="J17" s="82"/>
    </row>
    <row r="18" spans="1:10" s="37" customFormat="1" x14ac:dyDescent="0.3">
      <c r="A18" s="74">
        <v>11020200</v>
      </c>
      <c r="B18" s="13" t="s">
        <v>273</v>
      </c>
      <c r="C18" s="72">
        <v>137.11099999999999</v>
      </c>
      <c r="D18" s="72">
        <v>839.17</v>
      </c>
      <c r="E18" s="71">
        <f>D18-C18</f>
        <v>702.05899999999997</v>
      </c>
      <c r="F18" s="3" t="s">
        <v>396</v>
      </c>
      <c r="G18" s="2"/>
      <c r="H18" s="2"/>
      <c r="I18" s="71"/>
      <c r="J18" s="82"/>
    </row>
    <row r="19" spans="1:10" s="36" customFormat="1" x14ac:dyDescent="0.25">
      <c r="A19" s="74">
        <v>13000000</v>
      </c>
      <c r="B19" s="8" t="s">
        <v>274</v>
      </c>
      <c r="C19" s="72">
        <v>7.6440000000000001</v>
      </c>
      <c r="D19" s="72">
        <v>21.42</v>
      </c>
      <c r="E19" s="71"/>
      <c r="F19" s="3" t="s">
        <v>395</v>
      </c>
      <c r="G19" s="2"/>
      <c r="H19" s="2"/>
      <c r="I19" s="71"/>
      <c r="J19" s="82"/>
    </row>
    <row r="20" spans="1:10" s="36" customFormat="1" x14ac:dyDescent="0.25">
      <c r="A20" s="74">
        <v>14000000</v>
      </c>
      <c r="B20" s="13" t="s">
        <v>275</v>
      </c>
      <c r="C20" s="2">
        <f>C21+C23+C25</f>
        <v>59863.123999999996</v>
      </c>
      <c r="D20" s="2">
        <f>D21+D23+D25</f>
        <v>78073.81</v>
      </c>
      <c r="E20" s="71">
        <f t="shared" ref="E20:E44" si="1">D20-C20</f>
        <v>18210.686000000002</v>
      </c>
      <c r="F20" s="3">
        <f>D20/C20*100</f>
        <v>130.42054069881149</v>
      </c>
      <c r="G20" s="2"/>
      <c r="H20" s="2"/>
      <c r="I20" s="71"/>
      <c r="J20" s="82"/>
    </row>
    <row r="21" spans="1:10" s="36" customFormat="1" x14ac:dyDescent="0.25">
      <c r="A21" s="100" t="s">
        <v>276</v>
      </c>
      <c r="B21" s="13" t="s">
        <v>277</v>
      </c>
      <c r="C21" s="2">
        <f>C22</f>
        <v>1525.203</v>
      </c>
      <c r="D21" s="2">
        <f>D22</f>
        <v>3552.5610000000001</v>
      </c>
      <c r="E21" s="71">
        <f t="shared" si="1"/>
        <v>2027.3580000000002</v>
      </c>
      <c r="F21" s="3" t="s">
        <v>397</v>
      </c>
      <c r="G21" s="2"/>
      <c r="H21" s="2"/>
      <c r="I21" s="71"/>
      <c r="J21" s="82"/>
    </row>
    <row r="22" spans="1:10" s="36" customFormat="1" x14ac:dyDescent="0.25">
      <c r="A22" s="100" t="s">
        <v>278</v>
      </c>
      <c r="B22" s="13" t="s">
        <v>279</v>
      </c>
      <c r="C22" s="72">
        <v>1525.203</v>
      </c>
      <c r="D22" s="72">
        <v>3552.5610000000001</v>
      </c>
      <c r="E22" s="71">
        <f t="shared" si="1"/>
        <v>2027.3580000000002</v>
      </c>
      <c r="F22" s="3" t="s">
        <v>397</v>
      </c>
      <c r="G22" s="2"/>
      <c r="H22" s="2"/>
      <c r="I22" s="71"/>
      <c r="J22" s="82"/>
    </row>
    <row r="23" spans="1:10" s="36" customFormat="1" x14ac:dyDescent="0.25">
      <c r="A23" s="100" t="s">
        <v>280</v>
      </c>
      <c r="B23" s="13" t="s">
        <v>281</v>
      </c>
      <c r="C23" s="2">
        <f>C24</f>
        <v>9038.7279999999992</v>
      </c>
      <c r="D23" s="2">
        <f>D24</f>
        <v>20177.502</v>
      </c>
      <c r="E23" s="71">
        <f t="shared" si="1"/>
        <v>11138.774000000001</v>
      </c>
      <c r="F23" s="3" t="s">
        <v>398</v>
      </c>
      <c r="G23" s="2"/>
      <c r="H23" s="2"/>
      <c r="I23" s="71"/>
      <c r="J23" s="82"/>
    </row>
    <row r="24" spans="1:10" s="36" customFormat="1" x14ac:dyDescent="0.25">
      <c r="A24" s="100" t="s">
        <v>282</v>
      </c>
      <c r="B24" s="13" t="s">
        <v>279</v>
      </c>
      <c r="C24" s="72">
        <v>9038.7279999999992</v>
      </c>
      <c r="D24" s="72">
        <v>20177.502</v>
      </c>
      <c r="E24" s="71">
        <f t="shared" si="1"/>
        <v>11138.774000000001</v>
      </c>
      <c r="F24" s="3" t="s">
        <v>398</v>
      </c>
      <c r="G24" s="2"/>
      <c r="H24" s="2"/>
      <c r="I24" s="71"/>
      <c r="J24" s="82"/>
    </row>
    <row r="25" spans="1:10" s="36" customFormat="1" x14ac:dyDescent="0.25">
      <c r="A25" s="74">
        <v>14040000</v>
      </c>
      <c r="B25" s="13" t="s">
        <v>283</v>
      </c>
      <c r="C25" s="72">
        <v>49299.192999999999</v>
      </c>
      <c r="D25" s="72">
        <v>54343.747000000003</v>
      </c>
      <c r="E25" s="71">
        <f t="shared" si="1"/>
        <v>5044.5540000000037</v>
      </c>
      <c r="F25" s="3">
        <f>D25/C25*100</f>
        <v>110.23252855274934</v>
      </c>
      <c r="G25" s="2"/>
      <c r="H25" s="2"/>
      <c r="I25" s="71"/>
      <c r="J25" s="82"/>
    </row>
    <row r="26" spans="1:10" s="36" customFormat="1" ht="37.5" x14ac:dyDescent="0.25">
      <c r="A26" s="74">
        <v>18000000</v>
      </c>
      <c r="B26" s="13" t="s">
        <v>284</v>
      </c>
      <c r="C26" s="2">
        <f>C27+C38+C41</f>
        <v>165996.533</v>
      </c>
      <c r="D26" s="2">
        <f>D27+D38+D41</f>
        <v>275326.02399999998</v>
      </c>
      <c r="E26" s="71">
        <f t="shared" si="1"/>
        <v>109329.49099999998</v>
      </c>
      <c r="F26" s="3" t="s">
        <v>412</v>
      </c>
      <c r="G26" s="2"/>
      <c r="H26" s="2"/>
      <c r="I26" s="71"/>
      <c r="J26" s="82"/>
    </row>
    <row r="27" spans="1:10" s="36" customFormat="1" x14ac:dyDescent="0.25">
      <c r="A27" s="74">
        <v>18010000</v>
      </c>
      <c r="B27" s="13" t="s">
        <v>285</v>
      </c>
      <c r="C27" s="2">
        <f>SUM(C28:C37)</f>
        <v>40433.634999999995</v>
      </c>
      <c r="D27" s="2">
        <f>SUM(D28:D37)</f>
        <v>96642.23</v>
      </c>
      <c r="E27" s="71">
        <f t="shared" si="1"/>
        <v>56208.595000000001</v>
      </c>
      <c r="F27" s="3" t="s">
        <v>399</v>
      </c>
      <c r="G27" s="2"/>
      <c r="H27" s="2"/>
      <c r="I27" s="71"/>
      <c r="J27" s="82"/>
    </row>
    <row r="28" spans="1:10" s="36" customFormat="1" ht="37.5" x14ac:dyDescent="0.25">
      <c r="A28" s="74">
        <v>18010100</v>
      </c>
      <c r="B28" s="13" t="s">
        <v>286</v>
      </c>
      <c r="C28" s="2">
        <v>28.814</v>
      </c>
      <c r="D28" s="2">
        <v>163.33600000000001</v>
      </c>
      <c r="E28" s="71">
        <f t="shared" si="1"/>
        <v>134.52200000000002</v>
      </c>
      <c r="F28" s="3" t="s">
        <v>400</v>
      </c>
      <c r="G28" s="2"/>
      <c r="H28" s="2"/>
      <c r="I28" s="71"/>
      <c r="J28" s="82"/>
    </row>
    <row r="29" spans="1:10" s="36" customFormat="1" ht="37.5" x14ac:dyDescent="0.25">
      <c r="A29" s="55">
        <v>18010200</v>
      </c>
      <c r="B29" s="13" t="s">
        <v>287</v>
      </c>
      <c r="C29" s="2">
        <v>86.292000000000002</v>
      </c>
      <c r="D29" s="2">
        <v>179.87299999999999</v>
      </c>
      <c r="E29" s="71">
        <f t="shared" si="1"/>
        <v>93.580999999999989</v>
      </c>
      <c r="F29" s="3" t="s">
        <v>401</v>
      </c>
      <c r="G29" s="2"/>
      <c r="H29" s="2"/>
      <c r="I29" s="71"/>
      <c r="J29" s="82"/>
    </row>
    <row r="30" spans="1:10" s="36" customFormat="1" ht="37.5" x14ac:dyDescent="0.25">
      <c r="A30" s="74">
        <v>18010300</v>
      </c>
      <c r="B30" s="13" t="s">
        <v>288</v>
      </c>
      <c r="C30" s="2">
        <v>275.06599999999997</v>
      </c>
      <c r="D30" s="2">
        <v>2252.1790000000001</v>
      </c>
      <c r="E30" s="71">
        <f t="shared" si="1"/>
        <v>1977.1130000000001</v>
      </c>
      <c r="F30" s="3" t="s">
        <v>402</v>
      </c>
      <c r="G30" s="2"/>
      <c r="H30" s="2"/>
      <c r="I30" s="71"/>
      <c r="J30" s="82"/>
    </row>
    <row r="31" spans="1:10" s="36" customFormat="1" ht="37.5" x14ac:dyDescent="0.25">
      <c r="A31" s="74">
        <v>18010400</v>
      </c>
      <c r="B31" s="13" t="s">
        <v>289</v>
      </c>
      <c r="C31" s="2">
        <v>6164.6909999999998</v>
      </c>
      <c r="D31" s="2">
        <v>12634.598</v>
      </c>
      <c r="E31" s="71">
        <f t="shared" si="1"/>
        <v>6469.9070000000002</v>
      </c>
      <c r="F31" s="3" t="s">
        <v>401</v>
      </c>
      <c r="G31" s="2"/>
      <c r="H31" s="2"/>
      <c r="I31" s="71"/>
      <c r="J31" s="82"/>
    </row>
    <row r="32" spans="1:10" s="36" customFormat="1" x14ac:dyDescent="0.25">
      <c r="A32" s="74">
        <v>18010500</v>
      </c>
      <c r="B32" s="13" t="s">
        <v>290</v>
      </c>
      <c r="C32" s="2">
        <v>13193.331</v>
      </c>
      <c r="D32" s="2">
        <v>21273.021000000001</v>
      </c>
      <c r="E32" s="71">
        <f t="shared" si="1"/>
        <v>8079.6900000000005</v>
      </c>
      <c r="F32" s="3" t="s">
        <v>413</v>
      </c>
      <c r="G32" s="2"/>
      <c r="H32" s="2"/>
      <c r="I32" s="71"/>
      <c r="J32" s="82"/>
    </row>
    <row r="33" spans="1:10" s="36" customFormat="1" x14ac:dyDescent="0.25">
      <c r="A33" s="74">
        <v>18010600</v>
      </c>
      <c r="B33" s="13" t="s">
        <v>291</v>
      </c>
      <c r="C33" s="2">
        <v>17949.536</v>
      </c>
      <c r="D33" s="2">
        <v>52637.156000000003</v>
      </c>
      <c r="E33" s="71">
        <f t="shared" si="1"/>
        <v>34687.620000000003</v>
      </c>
      <c r="F33" s="3" t="s">
        <v>403</v>
      </c>
      <c r="G33" s="2"/>
      <c r="H33" s="2"/>
      <c r="I33" s="71"/>
      <c r="J33" s="82"/>
    </row>
    <row r="34" spans="1:10" s="36" customFormat="1" x14ac:dyDescent="0.25">
      <c r="A34" s="74">
        <v>18010700</v>
      </c>
      <c r="B34" s="13" t="s">
        <v>292</v>
      </c>
      <c r="C34" s="2">
        <v>247.74199999999999</v>
      </c>
      <c r="D34" s="2">
        <v>802.81700000000001</v>
      </c>
      <c r="E34" s="71">
        <f t="shared" si="1"/>
        <v>555.07500000000005</v>
      </c>
      <c r="F34" s="3" t="s">
        <v>404</v>
      </c>
      <c r="G34" s="2"/>
      <c r="H34" s="2"/>
      <c r="I34" s="71"/>
      <c r="J34" s="82"/>
    </row>
    <row r="35" spans="1:10" s="36" customFormat="1" x14ac:dyDescent="0.25">
      <c r="A35" s="74">
        <v>18010900</v>
      </c>
      <c r="B35" s="13" t="s">
        <v>293</v>
      </c>
      <c r="C35" s="2">
        <v>2272.7089999999998</v>
      </c>
      <c r="D35" s="2">
        <v>6234.8059999999996</v>
      </c>
      <c r="E35" s="71">
        <f t="shared" si="1"/>
        <v>3962.0969999999998</v>
      </c>
      <c r="F35" s="3" t="s">
        <v>405</v>
      </c>
      <c r="G35" s="2"/>
      <c r="H35" s="2"/>
      <c r="I35" s="71"/>
      <c r="J35" s="82"/>
    </row>
    <row r="36" spans="1:10" s="36" customFormat="1" x14ac:dyDescent="0.25">
      <c r="A36" s="74">
        <v>18011000</v>
      </c>
      <c r="B36" s="13" t="s">
        <v>294</v>
      </c>
      <c r="C36" s="2">
        <v>79.167000000000002</v>
      </c>
      <c r="D36" s="2">
        <v>329.52699999999999</v>
      </c>
      <c r="E36" s="71">
        <f t="shared" si="1"/>
        <v>250.35999999999999</v>
      </c>
      <c r="F36" s="3" t="s">
        <v>406</v>
      </c>
      <c r="G36" s="2"/>
      <c r="H36" s="2"/>
      <c r="I36" s="71"/>
      <c r="J36" s="82"/>
    </row>
    <row r="37" spans="1:10" s="36" customFormat="1" x14ac:dyDescent="0.25">
      <c r="A37" s="74">
        <v>18011100</v>
      </c>
      <c r="B37" s="13" t="s">
        <v>295</v>
      </c>
      <c r="C37" s="2">
        <v>136.28700000000001</v>
      </c>
      <c r="D37" s="2">
        <v>134.917</v>
      </c>
      <c r="E37" s="71">
        <f t="shared" si="1"/>
        <v>-1.3700000000000045</v>
      </c>
      <c r="F37" s="3">
        <f>D37/C37*100</f>
        <v>98.99476839317029</v>
      </c>
      <c r="G37" s="2"/>
      <c r="H37" s="2"/>
      <c r="I37" s="71"/>
      <c r="J37" s="82"/>
    </row>
    <row r="38" spans="1:10" s="36" customFormat="1" x14ac:dyDescent="0.25">
      <c r="A38" s="74">
        <v>18030000</v>
      </c>
      <c r="B38" s="13" t="s">
        <v>296</v>
      </c>
      <c r="C38" s="2">
        <f>C39+C40</f>
        <v>34.21</v>
      </c>
      <c r="D38" s="2">
        <f>D39+D40</f>
        <v>351.66399999999999</v>
      </c>
      <c r="E38" s="71">
        <f t="shared" si="1"/>
        <v>317.45400000000001</v>
      </c>
      <c r="F38" s="3" t="s">
        <v>407</v>
      </c>
      <c r="G38" s="2"/>
      <c r="H38" s="2"/>
      <c r="I38" s="71"/>
      <c r="J38" s="82"/>
    </row>
    <row r="39" spans="1:10" s="36" customFormat="1" x14ac:dyDescent="0.25">
      <c r="A39" s="74">
        <v>18030100</v>
      </c>
      <c r="B39" s="13" t="s">
        <v>297</v>
      </c>
      <c r="C39" s="2">
        <v>25.815000000000001</v>
      </c>
      <c r="D39" s="2">
        <v>172.43600000000001</v>
      </c>
      <c r="E39" s="71">
        <f t="shared" si="1"/>
        <v>146.62100000000001</v>
      </c>
      <c r="F39" s="3" t="s">
        <v>408</v>
      </c>
      <c r="G39" s="2"/>
      <c r="H39" s="2"/>
      <c r="I39" s="71"/>
      <c r="J39" s="82"/>
    </row>
    <row r="40" spans="1:10" s="36" customFormat="1" x14ac:dyDescent="0.25">
      <c r="A40" s="74">
        <v>18030200</v>
      </c>
      <c r="B40" s="13" t="s">
        <v>298</v>
      </c>
      <c r="C40" s="2">
        <v>8.3949999999999996</v>
      </c>
      <c r="D40" s="2">
        <v>179.22800000000001</v>
      </c>
      <c r="E40" s="71">
        <f t="shared" si="1"/>
        <v>170.833</v>
      </c>
      <c r="F40" s="3" t="s">
        <v>409</v>
      </c>
      <c r="G40" s="2"/>
      <c r="H40" s="2"/>
      <c r="I40" s="71"/>
      <c r="J40" s="82"/>
    </row>
    <row r="41" spans="1:10" s="36" customFormat="1" x14ac:dyDescent="0.25">
      <c r="A41" s="74">
        <v>18050000</v>
      </c>
      <c r="B41" s="13" t="s">
        <v>299</v>
      </c>
      <c r="C41" s="2">
        <f>C42+C43+C44</f>
        <v>125528.68799999999</v>
      </c>
      <c r="D41" s="2">
        <f>D42+D43+D44</f>
        <v>178332.13</v>
      </c>
      <c r="E41" s="71">
        <f t="shared" si="1"/>
        <v>52803.44200000001</v>
      </c>
      <c r="F41" s="3">
        <f>D41/C41*100</f>
        <v>142.06484019015636</v>
      </c>
      <c r="G41" s="2"/>
      <c r="H41" s="2"/>
      <c r="I41" s="71"/>
      <c r="J41" s="82"/>
    </row>
    <row r="42" spans="1:10" s="36" customFormat="1" x14ac:dyDescent="0.25">
      <c r="A42" s="74">
        <v>18050300</v>
      </c>
      <c r="B42" s="13" t="s">
        <v>300</v>
      </c>
      <c r="C42" s="2">
        <v>31817.879000000001</v>
      </c>
      <c r="D42" s="2">
        <v>26449.010999999999</v>
      </c>
      <c r="E42" s="71">
        <f t="shared" si="1"/>
        <v>-5368.8680000000022</v>
      </c>
      <c r="F42" s="3">
        <f>D42/C42*100</f>
        <v>83.126254267294172</v>
      </c>
      <c r="G42" s="2"/>
      <c r="H42" s="2"/>
      <c r="I42" s="71"/>
      <c r="J42" s="82"/>
    </row>
    <row r="43" spans="1:10" s="36" customFormat="1" x14ac:dyDescent="0.25">
      <c r="A43" s="74">
        <v>18050400</v>
      </c>
      <c r="B43" s="13" t="s">
        <v>301</v>
      </c>
      <c r="C43" s="2">
        <v>93710.808999999994</v>
      </c>
      <c r="D43" s="2">
        <v>151882.81200000001</v>
      </c>
      <c r="E43" s="71">
        <f t="shared" si="1"/>
        <v>58172.003000000012</v>
      </c>
      <c r="F43" s="3" t="s">
        <v>413</v>
      </c>
      <c r="G43" s="2"/>
      <c r="H43" s="2"/>
      <c r="I43" s="71"/>
      <c r="J43" s="82"/>
    </row>
    <row r="44" spans="1:10" s="36" customFormat="1" ht="56.25" x14ac:dyDescent="0.25">
      <c r="A44" s="74">
        <v>18050500</v>
      </c>
      <c r="B44" s="13" t="s">
        <v>302</v>
      </c>
      <c r="C44" s="2"/>
      <c r="D44" s="2">
        <v>0.307</v>
      </c>
      <c r="E44" s="71">
        <f t="shared" si="1"/>
        <v>0.307</v>
      </c>
      <c r="F44" s="3"/>
      <c r="G44" s="2"/>
      <c r="H44" s="2"/>
      <c r="I44" s="71"/>
      <c r="J44" s="82"/>
    </row>
    <row r="45" spans="1:10" s="36" customFormat="1" x14ac:dyDescent="0.25">
      <c r="A45" s="74">
        <v>19010000</v>
      </c>
      <c r="B45" s="13" t="s">
        <v>303</v>
      </c>
      <c r="C45" s="72"/>
      <c r="D45" s="72"/>
      <c r="E45" s="71"/>
      <c r="F45" s="3"/>
      <c r="G45" s="2">
        <v>154.852</v>
      </c>
      <c r="H45" s="2">
        <v>170.81100000000001</v>
      </c>
      <c r="I45" s="71">
        <f>SUM(H45-G45)</f>
        <v>15.959000000000003</v>
      </c>
      <c r="J45" s="82">
        <f>H45/G45*100</f>
        <v>110.30596957094517</v>
      </c>
    </row>
    <row r="46" spans="1:10" s="35" customFormat="1" x14ac:dyDescent="0.25">
      <c r="A46" s="101">
        <v>20000000</v>
      </c>
      <c r="B46" s="102" t="s">
        <v>304</v>
      </c>
      <c r="C46" s="22">
        <f>C47+C55+C65</f>
        <v>12128.898000000001</v>
      </c>
      <c r="D46" s="22">
        <f>D47+D55+D65</f>
        <v>18318.862000000001</v>
      </c>
      <c r="E46" s="103">
        <f>D46-C46</f>
        <v>6189.9639999999999</v>
      </c>
      <c r="F46" s="80" t="s">
        <v>414</v>
      </c>
      <c r="G46" s="22">
        <f>G65+G73</f>
        <v>63966.345000000001</v>
      </c>
      <c r="H46" s="22">
        <f>H65+H73</f>
        <v>67514.219000000012</v>
      </c>
      <c r="I46" s="103">
        <f>SUM(H46-G46)</f>
        <v>3547.8740000000107</v>
      </c>
      <c r="J46" s="104">
        <f>H46/G46*100</f>
        <v>105.54646978813626</v>
      </c>
    </row>
    <row r="47" spans="1:10" s="36" customFormat="1" x14ac:dyDescent="0.25">
      <c r="A47" s="74">
        <v>21000000</v>
      </c>
      <c r="B47" s="13" t="s">
        <v>305</v>
      </c>
      <c r="C47" s="2">
        <f>C48</f>
        <v>898.39700000000005</v>
      </c>
      <c r="D47" s="2">
        <f>D48</f>
        <v>2624.1609999999996</v>
      </c>
      <c r="E47" s="71">
        <f>D47-C47</f>
        <v>1725.7639999999997</v>
      </c>
      <c r="F47" s="3" t="s">
        <v>403</v>
      </c>
      <c r="G47" s="2"/>
      <c r="H47" s="2"/>
      <c r="I47" s="71"/>
      <c r="J47" s="82"/>
    </row>
    <row r="48" spans="1:10" s="36" customFormat="1" x14ac:dyDescent="0.25">
      <c r="A48" s="74">
        <v>21080000</v>
      </c>
      <c r="B48" s="13" t="s">
        <v>306</v>
      </c>
      <c r="C48" s="72">
        <f>C49+C53+C50+C51+C52+C54</f>
        <v>898.39700000000005</v>
      </c>
      <c r="D48" s="72">
        <f>D49+D53+D50+D51+D52+D54</f>
        <v>2624.1609999999996</v>
      </c>
      <c r="E48" s="71">
        <f>D48-C48</f>
        <v>1725.7639999999997</v>
      </c>
      <c r="F48" s="3" t="s">
        <v>403</v>
      </c>
      <c r="G48" s="2"/>
      <c r="H48" s="2"/>
      <c r="I48" s="71"/>
      <c r="J48" s="82"/>
    </row>
    <row r="49" spans="1:10" s="36" customFormat="1" x14ac:dyDescent="0.25">
      <c r="A49" s="105">
        <v>21080500</v>
      </c>
      <c r="B49" s="106" t="s">
        <v>306</v>
      </c>
      <c r="C49" s="107"/>
      <c r="D49" s="107"/>
      <c r="E49" s="108"/>
      <c r="F49" s="109"/>
      <c r="G49" s="110"/>
      <c r="H49" s="110"/>
      <c r="I49" s="108"/>
      <c r="J49" s="111"/>
    </row>
    <row r="50" spans="1:10" s="36" customFormat="1" x14ac:dyDescent="0.25">
      <c r="A50" s="74">
        <v>21081100</v>
      </c>
      <c r="B50" s="13" t="s">
        <v>307</v>
      </c>
      <c r="C50" s="72">
        <v>690.17100000000005</v>
      </c>
      <c r="D50" s="72">
        <v>1655.2639999999999</v>
      </c>
      <c r="E50" s="71">
        <f>D50-C50</f>
        <v>965.09299999999985</v>
      </c>
      <c r="F50" s="3" t="s">
        <v>399</v>
      </c>
      <c r="G50" s="2"/>
      <c r="H50" s="2"/>
      <c r="I50" s="71"/>
      <c r="J50" s="82"/>
    </row>
    <row r="51" spans="1:10" s="36" customFormat="1" ht="37.5" x14ac:dyDescent="0.25">
      <c r="A51" s="74">
        <v>21081500</v>
      </c>
      <c r="B51" s="8" t="s">
        <v>378</v>
      </c>
      <c r="C51" s="72">
        <v>187</v>
      </c>
      <c r="D51" s="72">
        <v>468.38499999999999</v>
      </c>
      <c r="E51" s="71">
        <f>D51-C51</f>
        <v>281.38499999999999</v>
      </c>
      <c r="F51" s="3" t="s">
        <v>385</v>
      </c>
      <c r="G51" s="2"/>
      <c r="H51" s="2"/>
      <c r="I51" s="71"/>
      <c r="J51" s="82"/>
    </row>
    <row r="52" spans="1:10" s="36" customFormat="1" x14ac:dyDescent="0.25">
      <c r="A52" s="74">
        <v>21081700</v>
      </c>
      <c r="B52" s="8" t="s">
        <v>379</v>
      </c>
      <c r="C52" s="72"/>
      <c r="D52" s="72"/>
      <c r="E52" s="71"/>
      <c r="F52" s="3"/>
      <c r="G52" s="2"/>
      <c r="H52" s="2"/>
      <c r="I52" s="71"/>
      <c r="J52" s="82"/>
    </row>
    <row r="53" spans="1:10" s="38" customFormat="1" ht="37.5" x14ac:dyDescent="0.25">
      <c r="A53" s="112">
        <v>21081800</v>
      </c>
      <c r="B53" s="113" t="s">
        <v>353</v>
      </c>
      <c r="C53" s="114">
        <v>4.2000000000000003E-2</v>
      </c>
      <c r="D53" s="114">
        <v>492.15199999999999</v>
      </c>
      <c r="E53" s="115">
        <f t="shared" ref="E53:E68" si="2">D53-C53</f>
        <v>492.11</v>
      </c>
      <c r="F53" s="3"/>
      <c r="G53" s="116"/>
      <c r="H53" s="116"/>
      <c r="I53" s="115"/>
      <c r="J53" s="117"/>
    </row>
    <row r="54" spans="1:10" s="36" customFormat="1" ht="56.25" x14ac:dyDescent="0.25">
      <c r="A54" s="74">
        <v>21082400</v>
      </c>
      <c r="B54" s="10" t="s">
        <v>336</v>
      </c>
      <c r="C54" s="72">
        <v>21.184000000000001</v>
      </c>
      <c r="D54" s="72">
        <v>8.36</v>
      </c>
      <c r="E54" s="71">
        <f t="shared" si="2"/>
        <v>-12.824000000000002</v>
      </c>
      <c r="F54" s="3">
        <f>D54/C54*100</f>
        <v>39.463746223564947</v>
      </c>
      <c r="G54" s="2"/>
      <c r="H54" s="2"/>
      <c r="I54" s="71"/>
      <c r="J54" s="82"/>
    </row>
    <row r="55" spans="1:10" s="36" customFormat="1" x14ac:dyDescent="0.25">
      <c r="A55" s="74">
        <v>22000000</v>
      </c>
      <c r="B55" s="13" t="s">
        <v>308</v>
      </c>
      <c r="C55" s="2">
        <f>C56+C61+C62</f>
        <v>7087.72</v>
      </c>
      <c r="D55" s="2">
        <f>D56+D61+D62</f>
        <v>9261.719000000001</v>
      </c>
      <c r="E55" s="71">
        <f t="shared" si="2"/>
        <v>2173.9990000000007</v>
      </c>
      <c r="F55" s="3">
        <f>D55/C55*100</f>
        <v>130.67275513141038</v>
      </c>
      <c r="G55" s="2"/>
      <c r="H55" s="2"/>
      <c r="I55" s="71"/>
      <c r="J55" s="82"/>
    </row>
    <row r="56" spans="1:10" s="36" customFormat="1" x14ac:dyDescent="0.25">
      <c r="A56" s="74">
        <v>22010000</v>
      </c>
      <c r="B56" s="13" t="s">
        <v>309</v>
      </c>
      <c r="C56" s="2">
        <f>C60+C59+C58+C57</f>
        <v>5805.2370000000001</v>
      </c>
      <c r="D56" s="2">
        <f>D60+D59+D58+D57</f>
        <v>7796.0820000000003</v>
      </c>
      <c r="E56" s="71">
        <f t="shared" si="2"/>
        <v>1990.8450000000003</v>
      </c>
      <c r="F56" s="3">
        <f>D56/C56*100</f>
        <v>134.29394872250694</v>
      </c>
      <c r="G56" s="2"/>
      <c r="H56" s="2"/>
      <c r="I56" s="71"/>
      <c r="J56" s="82"/>
    </row>
    <row r="57" spans="1:10" s="36" customFormat="1" ht="37.5" x14ac:dyDescent="0.25">
      <c r="A57" s="74">
        <v>22010300</v>
      </c>
      <c r="B57" s="8" t="s">
        <v>310</v>
      </c>
      <c r="C57" s="2">
        <v>63.442</v>
      </c>
      <c r="D57" s="2">
        <v>76.39</v>
      </c>
      <c r="E57" s="71">
        <f t="shared" si="2"/>
        <v>12.948</v>
      </c>
      <c r="F57" s="3">
        <f>D57/C57*100</f>
        <v>120.40919264840326</v>
      </c>
      <c r="G57" s="2"/>
      <c r="H57" s="2"/>
      <c r="I57" s="71"/>
      <c r="J57" s="82"/>
    </row>
    <row r="58" spans="1:10" s="36" customFormat="1" x14ac:dyDescent="0.25">
      <c r="A58" s="74">
        <v>22012500</v>
      </c>
      <c r="B58" s="13" t="s">
        <v>311</v>
      </c>
      <c r="C58" s="2">
        <v>5699.9170000000004</v>
      </c>
      <c r="D58" s="2">
        <v>7557.1719999999996</v>
      </c>
      <c r="E58" s="71">
        <f t="shared" si="2"/>
        <v>1857.2549999999992</v>
      </c>
      <c r="F58" s="3">
        <f>D58/C58*100</f>
        <v>132.58389551988213</v>
      </c>
      <c r="G58" s="2"/>
      <c r="H58" s="2"/>
      <c r="I58" s="71"/>
      <c r="J58" s="82"/>
    </row>
    <row r="59" spans="1:10" s="36" customFormat="1" x14ac:dyDescent="0.25">
      <c r="A59" s="74">
        <v>22012600</v>
      </c>
      <c r="B59" s="8" t="s">
        <v>312</v>
      </c>
      <c r="C59" s="2">
        <v>41.2</v>
      </c>
      <c r="D59" s="2">
        <v>162.36000000000001</v>
      </c>
      <c r="E59" s="71">
        <f t="shared" si="2"/>
        <v>121.16000000000001</v>
      </c>
      <c r="F59" s="3" t="s">
        <v>410</v>
      </c>
      <c r="G59" s="2"/>
      <c r="H59" s="2"/>
      <c r="I59" s="71"/>
      <c r="J59" s="82"/>
    </row>
    <row r="60" spans="1:10" s="36" customFormat="1" ht="75" x14ac:dyDescent="0.25">
      <c r="A60" s="74">
        <v>22012900</v>
      </c>
      <c r="B60" s="8" t="s">
        <v>313</v>
      </c>
      <c r="C60" s="2">
        <v>0.67800000000000005</v>
      </c>
      <c r="D60" s="2">
        <v>0.16</v>
      </c>
      <c r="E60" s="71">
        <f t="shared" si="2"/>
        <v>-0.51800000000000002</v>
      </c>
      <c r="F60" s="3">
        <f>D60/C60*100</f>
        <v>23.598820058997049</v>
      </c>
      <c r="G60" s="2"/>
      <c r="H60" s="2"/>
      <c r="I60" s="71"/>
      <c r="J60" s="82"/>
    </row>
    <row r="61" spans="1:10" s="36" customFormat="1" ht="37.5" x14ac:dyDescent="0.25">
      <c r="A61" s="74">
        <v>22080400</v>
      </c>
      <c r="B61" s="13" t="s">
        <v>384</v>
      </c>
      <c r="C61" s="2">
        <v>1221.133</v>
      </c>
      <c r="D61" s="2">
        <v>1381.508</v>
      </c>
      <c r="E61" s="71">
        <f t="shared" si="2"/>
        <v>160.375</v>
      </c>
      <c r="F61" s="3">
        <f>D61/C61*100</f>
        <v>113.13329506286377</v>
      </c>
      <c r="G61" s="2"/>
      <c r="H61" s="2"/>
      <c r="I61" s="71"/>
      <c r="J61" s="82"/>
    </row>
    <row r="62" spans="1:10" s="36" customFormat="1" x14ac:dyDescent="0.25">
      <c r="A62" s="74">
        <v>22090000</v>
      </c>
      <c r="B62" s="13" t="s">
        <v>314</v>
      </c>
      <c r="C62" s="72">
        <f>C63+C64</f>
        <v>61.35</v>
      </c>
      <c r="D62" s="72">
        <f>D63+D64</f>
        <v>84.128999999999991</v>
      </c>
      <c r="E62" s="71">
        <f t="shared" si="2"/>
        <v>22.778999999999989</v>
      </c>
      <c r="F62" s="3">
        <f>D62/C62*100</f>
        <v>137.12958435207824</v>
      </c>
      <c r="G62" s="2"/>
      <c r="H62" s="2"/>
      <c r="I62" s="71"/>
      <c r="J62" s="82"/>
    </row>
    <row r="63" spans="1:10" s="36" customFormat="1" ht="37.5" x14ac:dyDescent="0.25">
      <c r="A63" s="74">
        <v>22090100</v>
      </c>
      <c r="B63" s="13" t="s">
        <v>315</v>
      </c>
      <c r="C63" s="2">
        <v>9.0519999999999996</v>
      </c>
      <c r="D63" s="2">
        <v>26.152000000000001</v>
      </c>
      <c r="E63" s="71">
        <f t="shared" si="2"/>
        <v>17.100000000000001</v>
      </c>
      <c r="F63" s="3" t="s">
        <v>403</v>
      </c>
      <c r="G63" s="2"/>
      <c r="H63" s="2"/>
      <c r="I63" s="71"/>
      <c r="J63" s="82"/>
    </row>
    <row r="64" spans="1:10" s="36" customFormat="1" ht="37.5" x14ac:dyDescent="0.25">
      <c r="A64" s="74">
        <v>22090400</v>
      </c>
      <c r="B64" s="13" t="s">
        <v>316</v>
      </c>
      <c r="C64" s="2">
        <v>52.298000000000002</v>
      </c>
      <c r="D64" s="2">
        <v>57.976999999999997</v>
      </c>
      <c r="E64" s="71">
        <f t="shared" si="2"/>
        <v>5.6789999999999949</v>
      </c>
      <c r="F64" s="3">
        <f>D64/C64*100</f>
        <v>110.858923859421</v>
      </c>
      <c r="G64" s="2"/>
      <c r="H64" s="2"/>
      <c r="I64" s="71"/>
      <c r="J64" s="82"/>
    </row>
    <row r="65" spans="1:10" s="36" customFormat="1" x14ac:dyDescent="0.25">
      <c r="A65" s="74">
        <v>24000000</v>
      </c>
      <c r="B65" s="13" t="s">
        <v>317</v>
      </c>
      <c r="C65" s="2">
        <f>C66+C71</f>
        <v>4142.7809999999999</v>
      </c>
      <c r="D65" s="2">
        <f>D66+D71</f>
        <v>6432.982</v>
      </c>
      <c r="E65" s="71">
        <f t="shared" si="2"/>
        <v>2290.201</v>
      </c>
      <c r="F65" s="3" t="s">
        <v>414</v>
      </c>
      <c r="G65" s="2">
        <f>G66+G71</f>
        <v>63.953000000000003</v>
      </c>
      <c r="H65" s="2">
        <f>H66+H71+H72</f>
        <v>521.971</v>
      </c>
      <c r="I65" s="71">
        <f>SUM(H65-G65)</f>
        <v>458.01800000000003</v>
      </c>
      <c r="J65" s="82" t="s">
        <v>377</v>
      </c>
    </row>
    <row r="66" spans="1:10" s="36" customFormat="1" x14ac:dyDescent="0.25">
      <c r="A66" s="74">
        <v>24060000</v>
      </c>
      <c r="B66" s="13" t="s">
        <v>306</v>
      </c>
      <c r="C66" s="2">
        <f>C67+C70+C68</f>
        <v>4142.7809999999999</v>
      </c>
      <c r="D66" s="2">
        <f>D67+D70+D68</f>
        <v>6432.982</v>
      </c>
      <c r="E66" s="71">
        <f t="shared" si="2"/>
        <v>2290.201</v>
      </c>
      <c r="F66" s="3" t="s">
        <v>414</v>
      </c>
      <c r="G66" s="2">
        <f>G69</f>
        <v>12.14</v>
      </c>
      <c r="H66" s="2">
        <f>H69</f>
        <v>316.21800000000002</v>
      </c>
      <c r="I66" s="71">
        <f>SUM(H66-G66)</f>
        <v>304.07800000000003</v>
      </c>
      <c r="J66" s="82" t="s">
        <v>380</v>
      </c>
    </row>
    <row r="67" spans="1:10" s="36" customFormat="1" x14ac:dyDescent="0.25">
      <c r="A67" s="74">
        <v>24060300</v>
      </c>
      <c r="B67" s="13" t="s">
        <v>306</v>
      </c>
      <c r="C67" s="72">
        <v>3570.6930000000002</v>
      </c>
      <c r="D67" s="72">
        <v>6016.951</v>
      </c>
      <c r="E67" s="71">
        <f t="shared" si="2"/>
        <v>2446.2579999999998</v>
      </c>
      <c r="F67" s="3" t="s">
        <v>412</v>
      </c>
      <c r="G67" s="2"/>
      <c r="H67" s="2"/>
      <c r="I67" s="71"/>
      <c r="J67" s="104"/>
    </row>
    <row r="68" spans="1:10" s="36" customFormat="1" ht="56.25" x14ac:dyDescent="0.25">
      <c r="A68" s="74">
        <v>24061900</v>
      </c>
      <c r="B68" s="13" t="s">
        <v>340</v>
      </c>
      <c r="C68" s="72">
        <v>50</v>
      </c>
      <c r="D68" s="72"/>
      <c r="E68" s="71">
        <f t="shared" si="2"/>
        <v>-50</v>
      </c>
      <c r="F68" s="3"/>
      <c r="G68" s="2"/>
      <c r="H68" s="2"/>
      <c r="I68" s="71"/>
      <c r="J68" s="104"/>
    </row>
    <row r="69" spans="1:10" s="36" customFormat="1" ht="37.5" x14ac:dyDescent="0.25">
      <c r="A69" s="74">
        <v>24062100</v>
      </c>
      <c r="B69" s="13" t="s">
        <v>318</v>
      </c>
      <c r="C69" s="72"/>
      <c r="D69" s="72"/>
      <c r="E69" s="71"/>
      <c r="F69" s="3"/>
      <c r="G69" s="2">
        <v>12.14</v>
      </c>
      <c r="H69" s="2">
        <v>316.21800000000002</v>
      </c>
      <c r="I69" s="71">
        <f>SUM(H69-G69)</f>
        <v>304.07800000000003</v>
      </c>
      <c r="J69" s="82" t="s">
        <v>380</v>
      </c>
    </row>
    <row r="70" spans="1:10" s="36" customFormat="1" ht="112.5" x14ac:dyDescent="0.25">
      <c r="A70" s="74">
        <v>24062200</v>
      </c>
      <c r="B70" s="8" t="s">
        <v>319</v>
      </c>
      <c r="C70" s="72">
        <v>522.08799999999997</v>
      </c>
      <c r="D70" s="72">
        <v>416.03100000000001</v>
      </c>
      <c r="E70" s="71">
        <f>D70-C70</f>
        <v>-106.05699999999996</v>
      </c>
      <c r="F70" s="3">
        <f>D70/C70*100</f>
        <v>79.685991633594341</v>
      </c>
      <c r="G70" s="2"/>
      <c r="H70" s="2"/>
      <c r="I70" s="71"/>
      <c r="J70" s="82"/>
    </row>
    <row r="71" spans="1:10" s="36" customFormat="1" ht="37.5" x14ac:dyDescent="0.25">
      <c r="A71" s="74">
        <v>24110900</v>
      </c>
      <c r="B71" s="13" t="s">
        <v>320</v>
      </c>
      <c r="C71" s="72"/>
      <c r="D71" s="72"/>
      <c r="E71" s="71"/>
      <c r="F71" s="3"/>
      <c r="G71" s="2">
        <v>51.813000000000002</v>
      </c>
      <c r="H71" s="2">
        <v>49.915999999999997</v>
      </c>
      <c r="I71" s="71">
        <f>SUM(H71-G71)</f>
        <v>-1.8970000000000056</v>
      </c>
      <c r="J71" s="82">
        <f>H71/G71*100</f>
        <v>96.338756682685798</v>
      </c>
    </row>
    <row r="72" spans="1:10" s="36" customFormat="1" x14ac:dyDescent="0.25">
      <c r="A72" s="74">
        <v>24170000</v>
      </c>
      <c r="B72" s="118" t="s">
        <v>361</v>
      </c>
      <c r="C72" s="118"/>
      <c r="D72" s="72"/>
      <c r="E72" s="71"/>
      <c r="F72" s="3"/>
      <c r="G72" s="2"/>
      <c r="H72" s="2">
        <v>155.83699999999999</v>
      </c>
      <c r="I72" s="71"/>
      <c r="J72" s="82"/>
    </row>
    <row r="73" spans="1:10" s="36" customFormat="1" x14ac:dyDescent="0.25">
      <c r="A73" s="74">
        <v>25000000</v>
      </c>
      <c r="B73" s="13" t="s">
        <v>321</v>
      </c>
      <c r="C73" s="72"/>
      <c r="D73" s="72"/>
      <c r="E73" s="71"/>
      <c r="F73" s="3"/>
      <c r="G73" s="119">
        <v>63902.392</v>
      </c>
      <c r="H73" s="119">
        <v>66992.248000000007</v>
      </c>
      <c r="I73" s="71">
        <f>SUM(H73-G73)</f>
        <v>3089.856000000007</v>
      </c>
      <c r="J73" s="82">
        <f>H73/G73*100</f>
        <v>104.83527439786606</v>
      </c>
    </row>
    <row r="74" spans="1:10" s="35" customFormat="1" x14ac:dyDescent="0.25">
      <c r="A74" s="101"/>
      <c r="B74" s="102" t="s">
        <v>322</v>
      </c>
      <c r="C74" s="22">
        <f>C8+C46</f>
        <v>1149491.713</v>
      </c>
      <c r="D74" s="22">
        <f>D8+D46</f>
        <v>849248.70399999991</v>
      </c>
      <c r="E74" s="103">
        <f>D74-C74</f>
        <v>-300243.00900000008</v>
      </c>
      <c r="F74" s="120">
        <f>D74/C74*100</f>
        <v>73.880367678648923</v>
      </c>
      <c r="G74" s="22">
        <f>G8+G46</f>
        <v>64121.197</v>
      </c>
      <c r="H74" s="22">
        <f>H8+H46</f>
        <v>67685.030000000013</v>
      </c>
      <c r="I74" s="103">
        <f>SUM(H74-G74)</f>
        <v>3563.8330000000133</v>
      </c>
      <c r="J74" s="104">
        <f>H74/G74*100</f>
        <v>105.55796392883934</v>
      </c>
    </row>
    <row r="75" spans="1:10" s="36" customFormat="1" x14ac:dyDescent="0.25">
      <c r="A75" s="101">
        <v>40000000</v>
      </c>
      <c r="B75" s="102" t="s">
        <v>323</v>
      </c>
      <c r="C75" s="22">
        <f>C76+C78+C82</f>
        <v>172118.74699999997</v>
      </c>
      <c r="D75" s="22">
        <f>D76+D77+D78+D80+D82</f>
        <v>392235.92799999996</v>
      </c>
      <c r="E75" s="103">
        <f>D75-C75</f>
        <v>220117.18099999998</v>
      </c>
      <c r="F75" s="80" t="s">
        <v>397</v>
      </c>
      <c r="G75" s="22"/>
      <c r="H75" s="22"/>
      <c r="I75" s="103"/>
      <c r="J75" s="104"/>
    </row>
    <row r="76" spans="1:10" s="36" customFormat="1" ht="56.25" x14ac:dyDescent="0.25">
      <c r="A76" s="99">
        <v>41021000</v>
      </c>
      <c r="B76" s="8" t="s">
        <v>383</v>
      </c>
      <c r="C76" s="72">
        <v>986.8</v>
      </c>
      <c r="D76" s="72">
        <v>1134.9000000000001</v>
      </c>
      <c r="E76" s="71">
        <f>D76-C76</f>
        <v>148.10000000000014</v>
      </c>
      <c r="F76" s="3">
        <f>D76/C76*100</f>
        <v>115.00810701256587</v>
      </c>
      <c r="G76" s="72"/>
      <c r="H76" s="72"/>
      <c r="I76" s="71"/>
      <c r="J76" s="82"/>
    </row>
    <row r="77" spans="1:10" s="36" customFormat="1" ht="75" x14ac:dyDescent="0.25">
      <c r="A77" s="99">
        <v>41021400</v>
      </c>
      <c r="B77" s="118" t="s">
        <v>381</v>
      </c>
      <c r="C77" s="118"/>
      <c r="D77" s="72">
        <v>209571.9</v>
      </c>
      <c r="E77" s="71"/>
      <c r="F77" s="3"/>
      <c r="G77" s="72"/>
      <c r="H77" s="72"/>
      <c r="I77" s="71"/>
      <c r="J77" s="82"/>
    </row>
    <row r="78" spans="1:10" s="36" customFormat="1" x14ac:dyDescent="0.25">
      <c r="A78" s="105">
        <v>41030000</v>
      </c>
      <c r="B78" s="121" t="s">
        <v>324</v>
      </c>
      <c r="C78" s="110">
        <f>C79</f>
        <v>165169.5</v>
      </c>
      <c r="D78" s="110">
        <f>D79</f>
        <v>177360.8</v>
      </c>
      <c r="E78" s="108">
        <f>D78-C78</f>
        <v>12191.299999999988</v>
      </c>
      <c r="F78" s="109">
        <f>D78/C78*100</f>
        <v>107.38108428008802</v>
      </c>
      <c r="G78" s="110"/>
      <c r="H78" s="110"/>
      <c r="I78" s="108"/>
      <c r="J78" s="111"/>
    </row>
    <row r="79" spans="1:10" s="36" customFormat="1" x14ac:dyDescent="0.25">
      <c r="A79" s="74">
        <v>41033900</v>
      </c>
      <c r="B79" s="8" t="s">
        <v>325</v>
      </c>
      <c r="C79" s="72">
        <v>165169.5</v>
      </c>
      <c r="D79" s="72">
        <v>177360.8</v>
      </c>
      <c r="E79" s="71">
        <f>D79-C79</f>
        <v>12191.299999999988</v>
      </c>
      <c r="F79" s="3">
        <f>D79/C79*100</f>
        <v>107.38108428008802</v>
      </c>
      <c r="G79" s="72"/>
      <c r="H79" s="72"/>
      <c r="I79" s="71"/>
      <c r="J79" s="111"/>
    </row>
    <row r="80" spans="1:10" s="39" customFormat="1" x14ac:dyDescent="0.3">
      <c r="A80" s="74">
        <v>41040000</v>
      </c>
      <c r="B80" s="118" t="s">
        <v>359</v>
      </c>
      <c r="C80" s="122"/>
      <c r="D80" s="72">
        <f>D81</f>
        <v>15.62</v>
      </c>
      <c r="E80" s="71">
        <f>D80-C80</f>
        <v>15.62</v>
      </c>
      <c r="F80" s="3"/>
      <c r="G80" s="72"/>
      <c r="H80" s="72"/>
      <c r="I80" s="71"/>
      <c r="J80" s="82"/>
    </row>
    <row r="81" spans="1:11" s="35" customFormat="1" x14ac:dyDescent="0.25">
      <c r="A81" s="74">
        <v>41040400</v>
      </c>
      <c r="B81" s="118" t="s">
        <v>358</v>
      </c>
      <c r="C81" s="118"/>
      <c r="D81" s="72">
        <v>15.62</v>
      </c>
      <c r="E81" s="71"/>
      <c r="F81" s="3"/>
      <c r="G81" s="72"/>
      <c r="H81" s="72"/>
      <c r="I81" s="71"/>
      <c r="J81" s="82"/>
    </row>
    <row r="82" spans="1:11" s="36" customFormat="1" x14ac:dyDescent="0.25">
      <c r="A82" s="55">
        <v>41050000</v>
      </c>
      <c r="B82" s="8" t="s">
        <v>326</v>
      </c>
      <c r="C82" s="72">
        <f>SUM(C83:C85)</f>
        <v>5962.4470000000001</v>
      </c>
      <c r="D82" s="72">
        <f>SUM(D83:D86)</f>
        <v>4152.7079999999996</v>
      </c>
      <c r="E82" s="71">
        <f>D82-C82</f>
        <v>-1809.7390000000005</v>
      </c>
      <c r="F82" s="3">
        <f>D82/C82*100</f>
        <v>69.647713430408686</v>
      </c>
      <c r="G82" s="107"/>
      <c r="H82" s="107"/>
      <c r="I82" s="108"/>
      <c r="J82" s="111"/>
    </row>
    <row r="83" spans="1:11" s="36" customFormat="1" ht="37.5" x14ac:dyDescent="0.25">
      <c r="A83" s="55">
        <v>41051000</v>
      </c>
      <c r="B83" s="10" t="s">
        <v>327</v>
      </c>
      <c r="C83" s="72">
        <v>2937.346</v>
      </c>
      <c r="D83" s="72">
        <v>2477.1579999999999</v>
      </c>
      <c r="E83" s="71">
        <f>D83-C83</f>
        <v>-460.1880000000001</v>
      </c>
      <c r="F83" s="3">
        <f>D83/C83*100</f>
        <v>84.333204191811234</v>
      </c>
      <c r="G83" s="72"/>
      <c r="H83" s="72"/>
      <c r="I83" s="71"/>
      <c r="J83" s="82"/>
    </row>
    <row r="84" spans="1:11" s="36" customFormat="1" ht="37.5" x14ac:dyDescent="0.25">
      <c r="A84" s="123" t="s">
        <v>328</v>
      </c>
      <c r="B84" s="124" t="s">
        <v>329</v>
      </c>
      <c r="C84" s="107">
        <v>1032.279</v>
      </c>
      <c r="D84" s="107"/>
      <c r="E84" s="108">
        <f>D84-C84</f>
        <v>-1032.279</v>
      </c>
      <c r="F84" s="109"/>
      <c r="G84" s="107"/>
      <c r="H84" s="107"/>
      <c r="I84" s="108"/>
      <c r="J84" s="111"/>
    </row>
    <row r="85" spans="1:11" s="36" customFormat="1" x14ac:dyDescent="0.25">
      <c r="A85" s="100" t="s">
        <v>330</v>
      </c>
      <c r="B85" s="125" t="s">
        <v>210</v>
      </c>
      <c r="C85" s="72">
        <v>1992.8219999999999</v>
      </c>
      <c r="D85" s="72">
        <v>1665.1579999999999</v>
      </c>
      <c r="E85" s="71">
        <f>D85-C85</f>
        <v>-327.66399999999999</v>
      </c>
      <c r="F85" s="3">
        <f>D85/C85*100</f>
        <v>83.557788904377816</v>
      </c>
      <c r="G85" s="72"/>
      <c r="H85" s="72"/>
      <c r="I85" s="71"/>
      <c r="J85" s="82"/>
    </row>
    <row r="86" spans="1:11" s="36" customFormat="1" ht="56.25" x14ac:dyDescent="0.25">
      <c r="A86" s="123" t="s">
        <v>360</v>
      </c>
      <c r="B86" s="118" t="s">
        <v>382</v>
      </c>
      <c r="C86" s="118"/>
      <c r="D86" s="107">
        <v>10.391999999999999</v>
      </c>
      <c r="E86" s="108"/>
      <c r="F86" s="109"/>
      <c r="G86" s="107"/>
      <c r="H86" s="107"/>
      <c r="I86" s="108"/>
      <c r="J86" s="111"/>
    </row>
    <row r="87" spans="1:11" s="36" customFormat="1" x14ac:dyDescent="0.25">
      <c r="A87" s="126"/>
      <c r="B87" s="44" t="s">
        <v>331</v>
      </c>
      <c r="C87" s="67">
        <f>C74+C75</f>
        <v>1321610.46</v>
      </c>
      <c r="D87" s="67">
        <f>D74+D75</f>
        <v>1241484.6319999998</v>
      </c>
      <c r="E87" s="68">
        <f>D87-C87</f>
        <v>-80125.828000000212</v>
      </c>
      <c r="F87" s="80">
        <f>D87/C87*100</f>
        <v>93.937258335561282</v>
      </c>
      <c r="G87" s="67">
        <f>G74+G75</f>
        <v>64121.197</v>
      </c>
      <c r="H87" s="67">
        <f>H74+H75</f>
        <v>67685.030000000013</v>
      </c>
      <c r="I87" s="68">
        <f>SUM(H87-G87)</f>
        <v>3563.8330000000133</v>
      </c>
      <c r="J87" s="83">
        <f>H87/G87*100</f>
        <v>105.55796392883934</v>
      </c>
    </row>
    <row r="88" spans="1:11" ht="22.5" x14ac:dyDescent="0.3">
      <c r="A88" s="134" t="s">
        <v>347</v>
      </c>
      <c r="B88" s="134"/>
      <c r="C88" s="134"/>
      <c r="D88" s="134"/>
      <c r="E88" s="134"/>
      <c r="F88" s="134"/>
      <c r="G88" s="134"/>
      <c r="H88" s="134"/>
      <c r="I88" s="134"/>
      <c r="J88" s="134"/>
    </row>
    <row r="89" spans="1:11" ht="20.25" x14ac:dyDescent="0.2">
      <c r="A89" s="49" t="s">
        <v>31</v>
      </c>
      <c r="B89" s="9" t="s">
        <v>4</v>
      </c>
      <c r="C89" s="68">
        <f>SUM(C90:C91)</f>
        <v>74360.084000000003</v>
      </c>
      <c r="D89" s="68">
        <f>SUM(D90:D91)</f>
        <v>91624.001999999993</v>
      </c>
      <c r="E89" s="68">
        <f t="shared" ref="E89:E96" si="3">SUM(D89-C89)</f>
        <v>17263.917999999991</v>
      </c>
      <c r="F89" s="80">
        <f t="shared" ref="F89:F91" si="4">SUM(D89/C89*100)</f>
        <v>123.21664671599886</v>
      </c>
      <c r="G89" s="68">
        <f>SUM(G90:G91)</f>
        <v>8625.5239999999994</v>
      </c>
      <c r="H89" s="68">
        <f>SUM(H90:H91)</f>
        <v>1827.615</v>
      </c>
      <c r="I89" s="68">
        <f>SUM(H89-G89)</f>
        <v>-6797.9089999999997</v>
      </c>
      <c r="J89" s="80">
        <f t="shared" ref="J89:J90" si="5">SUM(H89/G89*100)</f>
        <v>21.188451855214826</v>
      </c>
      <c r="K89" s="40"/>
    </row>
    <row r="90" spans="1:11" x14ac:dyDescent="0.3">
      <c r="A90" s="50" t="s">
        <v>134</v>
      </c>
      <c r="B90" s="6" t="s">
        <v>5</v>
      </c>
      <c r="C90" s="81">
        <f>74360.084-112</f>
        <v>74248.084000000003</v>
      </c>
      <c r="D90" s="81">
        <f>91624.002-101.128</f>
        <v>91522.873999999996</v>
      </c>
      <c r="E90" s="71">
        <f t="shared" si="3"/>
        <v>17274.789999999994</v>
      </c>
      <c r="F90" s="3">
        <f t="shared" si="4"/>
        <v>123.26631081820238</v>
      </c>
      <c r="G90" s="81">
        <v>8625.5239999999994</v>
      </c>
      <c r="H90" s="81">
        <v>1827.615</v>
      </c>
      <c r="I90" s="71">
        <f>SUM(H90-G90)</f>
        <v>-6797.9089999999997</v>
      </c>
      <c r="J90" s="3">
        <f t="shared" si="5"/>
        <v>21.188451855214826</v>
      </c>
    </row>
    <row r="91" spans="1:11" x14ac:dyDescent="0.3">
      <c r="A91" s="50" t="s">
        <v>224</v>
      </c>
      <c r="B91" s="6" t="s">
        <v>225</v>
      </c>
      <c r="C91" s="81">
        <v>112</v>
      </c>
      <c r="D91" s="81">
        <v>101.128</v>
      </c>
      <c r="E91" s="71">
        <f t="shared" si="3"/>
        <v>-10.872</v>
      </c>
      <c r="F91" s="3">
        <f t="shared" si="4"/>
        <v>90.292857142857144</v>
      </c>
      <c r="G91" s="81"/>
      <c r="H91" s="81"/>
      <c r="I91" s="71"/>
      <c r="J91" s="82"/>
    </row>
    <row r="92" spans="1:11" ht="20.25" x14ac:dyDescent="0.2">
      <c r="A92" s="49" t="s">
        <v>32</v>
      </c>
      <c r="B92" s="4" t="s">
        <v>6</v>
      </c>
      <c r="C92" s="68">
        <f>C93+C94+C98+C101+C102+C103+C106+C108+C111+C114+C107</f>
        <v>399246.50400000013</v>
      </c>
      <c r="D92" s="68">
        <f>D93+D94+D98+D101+D102+D103+D106+D108+D111+D114+D107</f>
        <v>417941.78399999999</v>
      </c>
      <c r="E92" s="68">
        <f t="shared" si="3"/>
        <v>18695.279999999853</v>
      </c>
      <c r="F92" s="80">
        <f>SUM(D92/C92*100)</f>
        <v>104.68264087792735</v>
      </c>
      <c r="G92" s="68">
        <f>G93+G94+G98+G101+G102+G103+G106+G108+G111+G114+G107</f>
        <v>43240.048999999999</v>
      </c>
      <c r="H92" s="68">
        <f>H93+H94+H98+H101+H102+H103+H106+H108+H111+H114+H107</f>
        <v>32886.964999999997</v>
      </c>
      <c r="I92" s="68">
        <f>SUM(H92-G92)</f>
        <v>-10353.084000000003</v>
      </c>
      <c r="J92" s="83">
        <f>SUM(H92/G92*100)</f>
        <v>76.056724635071532</v>
      </c>
      <c r="K92" s="40"/>
    </row>
    <row r="93" spans="1:11" x14ac:dyDescent="0.2">
      <c r="A93" s="50" t="s">
        <v>33</v>
      </c>
      <c r="B93" s="6" t="s">
        <v>232</v>
      </c>
      <c r="C93" s="2">
        <v>101120.692</v>
      </c>
      <c r="D93" s="84">
        <v>107540.091</v>
      </c>
      <c r="E93" s="71">
        <f t="shared" si="3"/>
        <v>6419.3990000000049</v>
      </c>
      <c r="F93" s="3">
        <f>SUM(D93/C93*100)</f>
        <v>106.34825461835248</v>
      </c>
      <c r="G93" s="2">
        <v>1619.5630000000001</v>
      </c>
      <c r="H93" s="71">
        <f>8246.638+106.663</f>
        <v>8353.3010000000013</v>
      </c>
      <c r="I93" s="71">
        <f>SUM(H93-G93)</f>
        <v>6733.7380000000012</v>
      </c>
      <c r="J93" s="82" t="s">
        <v>375</v>
      </c>
    </row>
    <row r="94" spans="1:11" s="41" customFormat="1" x14ac:dyDescent="0.2">
      <c r="A94" s="50" t="s">
        <v>34</v>
      </c>
      <c r="B94" s="6" t="s">
        <v>244</v>
      </c>
      <c r="C94" s="2">
        <f>SUM(C95:C97)</f>
        <v>67665.019</v>
      </c>
      <c r="D94" s="2">
        <f>SUM(D95:D97)</f>
        <v>62644.771000000001</v>
      </c>
      <c r="E94" s="71">
        <f t="shared" si="3"/>
        <v>-5020.2479999999996</v>
      </c>
      <c r="F94" s="3">
        <f t="shared" ref="F94:F113" si="6">SUM(D94/C94*100)</f>
        <v>92.58073362840554</v>
      </c>
      <c r="G94" s="2">
        <f>SUM(G95:G97)</f>
        <v>25577.481</v>
      </c>
      <c r="H94" s="2">
        <f>SUM(H95:H97)</f>
        <v>20039.538</v>
      </c>
      <c r="I94" s="71">
        <f>SUM(H94-G94)</f>
        <v>-5537.9429999999993</v>
      </c>
      <c r="J94" s="82">
        <f>SUM(H94/G94*100)</f>
        <v>78.348364328762472</v>
      </c>
    </row>
    <row r="95" spans="1:11" ht="37.5" x14ac:dyDescent="0.2">
      <c r="A95" s="50" t="s">
        <v>332</v>
      </c>
      <c r="B95" s="6" t="s">
        <v>365</v>
      </c>
      <c r="C95" s="2">
        <v>65871.042000000001</v>
      </c>
      <c r="D95" s="84">
        <f>60932.773+0.9</f>
        <v>60933.673000000003</v>
      </c>
      <c r="E95" s="71">
        <f t="shared" si="3"/>
        <v>-4937.3689999999988</v>
      </c>
      <c r="F95" s="3">
        <f t="shared" si="6"/>
        <v>92.504492338226569</v>
      </c>
      <c r="G95" s="2">
        <v>25218.321</v>
      </c>
      <c r="H95" s="2">
        <f>19853.86</f>
        <v>19853.86</v>
      </c>
      <c r="I95" s="71">
        <f>SUM(H95-G95)</f>
        <v>-5364.4609999999993</v>
      </c>
      <c r="J95" s="82">
        <f>SUM(H95/G95*100)</f>
        <v>78.727921656640035</v>
      </c>
    </row>
    <row r="96" spans="1:11" ht="56.25" x14ac:dyDescent="0.2">
      <c r="A96" s="50" t="s">
        <v>245</v>
      </c>
      <c r="B96" s="6" t="s">
        <v>366</v>
      </c>
      <c r="C96" s="2">
        <v>1793.9770000000001</v>
      </c>
      <c r="D96" s="84">
        <v>1711.098</v>
      </c>
      <c r="E96" s="71">
        <f t="shared" si="3"/>
        <v>-82.879000000000133</v>
      </c>
      <c r="F96" s="3">
        <f t="shared" si="6"/>
        <v>95.380152588355358</v>
      </c>
      <c r="G96" s="2">
        <v>359.16</v>
      </c>
      <c r="H96" s="71">
        <v>185.678</v>
      </c>
      <c r="I96" s="71">
        <f>SUM(H96-G96)</f>
        <v>-173.48200000000003</v>
      </c>
      <c r="J96" s="82">
        <f>SUM(H96/G96*100)</f>
        <v>51.69785054014924</v>
      </c>
    </row>
    <row r="97" spans="1:10" ht="37.5" x14ac:dyDescent="0.2">
      <c r="A97" s="50" t="s">
        <v>246</v>
      </c>
      <c r="B97" s="6" t="s">
        <v>367</v>
      </c>
      <c r="C97" s="2"/>
      <c r="D97" s="84"/>
      <c r="E97" s="71"/>
      <c r="F97" s="3"/>
      <c r="G97" s="2"/>
      <c r="H97" s="71"/>
      <c r="I97" s="71"/>
      <c r="J97" s="82"/>
    </row>
    <row r="98" spans="1:10" s="41" customFormat="1" x14ac:dyDescent="0.2">
      <c r="A98" s="50" t="s">
        <v>35</v>
      </c>
      <c r="B98" s="12" t="s">
        <v>247</v>
      </c>
      <c r="C98" s="2">
        <f>SUM(C99:C100)</f>
        <v>153794.89800000002</v>
      </c>
      <c r="D98" s="2">
        <f>SUM(D99:D100)</f>
        <v>162310.35199999998</v>
      </c>
      <c r="E98" s="71">
        <f>SUM(D98-C98)</f>
        <v>8515.4539999999688</v>
      </c>
      <c r="F98" s="3">
        <f t="shared" si="6"/>
        <v>105.53688978681201</v>
      </c>
      <c r="G98" s="85"/>
      <c r="H98" s="85"/>
      <c r="I98" s="86"/>
      <c r="J98" s="82"/>
    </row>
    <row r="99" spans="1:10" ht="37.5" x14ac:dyDescent="0.2">
      <c r="A99" s="50" t="s">
        <v>248</v>
      </c>
      <c r="B99" s="6" t="s">
        <v>368</v>
      </c>
      <c r="C99" s="2">
        <v>152211.53400000001</v>
      </c>
      <c r="D99" s="84">
        <v>160623.17499999999</v>
      </c>
      <c r="E99" s="71">
        <f>SUM(D99-C99)</f>
        <v>8411.6409999999742</v>
      </c>
      <c r="F99" s="3">
        <f t="shared" si="6"/>
        <v>105.52628357322776</v>
      </c>
      <c r="G99" s="2"/>
      <c r="H99" s="2"/>
      <c r="I99" s="86"/>
      <c r="J99" s="82"/>
    </row>
    <row r="100" spans="1:10" ht="37.5" x14ac:dyDescent="0.2">
      <c r="A100" s="50" t="s">
        <v>249</v>
      </c>
      <c r="B100" s="6" t="s">
        <v>369</v>
      </c>
      <c r="C100" s="2">
        <v>1583.364</v>
      </c>
      <c r="D100" s="2">
        <v>1687.1769999999999</v>
      </c>
      <c r="E100" s="71">
        <f>SUM(D100-C100)</f>
        <v>103.81299999999987</v>
      </c>
      <c r="F100" s="3">
        <f t="shared" si="6"/>
        <v>106.556483537582</v>
      </c>
      <c r="G100" s="2"/>
      <c r="H100" s="2"/>
      <c r="I100" s="86"/>
      <c r="J100" s="82"/>
    </row>
    <row r="101" spans="1:10" ht="37.5" x14ac:dyDescent="0.2">
      <c r="A101" s="50" t="s">
        <v>250</v>
      </c>
      <c r="B101" s="6" t="s">
        <v>251</v>
      </c>
      <c r="C101" s="2">
        <v>7729.9350000000004</v>
      </c>
      <c r="D101" s="84">
        <v>9821.2430000000004</v>
      </c>
      <c r="E101" s="71">
        <f>SUM(D101-C101)</f>
        <v>2091.308</v>
      </c>
      <c r="F101" s="3">
        <f t="shared" si="6"/>
        <v>127.05466475461952</v>
      </c>
      <c r="G101" s="2">
        <v>11.242000000000001</v>
      </c>
      <c r="H101" s="2">
        <v>6.2560000000000002</v>
      </c>
      <c r="I101" s="71">
        <f>SUM(H101-G101)</f>
        <v>-4.9860000000000007</v>
      </c>
      <c r="J101" s="82">
        <f>SUM(H101/G101*100)</f>
        <v>55.648461127913187</v>
      </c>
    </row>
    <row r="102" spans="1:10" x14ac:dyDescent="0.2">
      <c r="A102" s="51" t="s">
        <v>240</v>
      </c>
      <c r="B102" s="1" t="s">
        <v>233</v>
      </c>
      <c r="C102" s="2">
        <v>14580.124</v>
      </c>
      <c r="D102" s="84">
        <v>16906.900000000001</v>
      </c>
      <c r="E102" s="71">
        <f t="shared" ref="E102" si="7">SUM(D102-C102)</f>
        <v>2326.7760000000017</v>
      </c>
      <c r="F102" s="3">
        <f t="shared" si="6"/>
        <v>115.95854740330056</v>
      </c>
      <c r="G102" s="2">
        <v>578.85</v>
      </c>
      <c r="H102" s="71">
        <v>521.26199999999994</v>
      </c>
      <c r="I102" s="71">
        <f>SUM(H102-G102)</f>
        <v>-57.588000000000079</v>
      </c>
      <c r="J102" s="82">
        <f t="shared" ref="J102" si="8">SUM(H102/G102*100)</f>
        <v>90.051308629178521</v>
      </c>
    </row>
    <row r="103" spans="1:10" s="41" customFormat="1" ht="37.5" x14ac:dyDescent="0.2">
      <c r="A103" s="51" t="s">
        <v>36</v>
      </c>
      <c r="B103" s="13" t="s">
        <v>234</v>
      </c>
      <c r="C103" s="2">
        <f>SUM(C104:C105)</f>
        <v>42968.906000000003</v>
      </c>
      <c r="D103" s="2">
        <f>SUM(D104:D105)</f>
        <v>46159.304000000004</v>
      </c>
      <c r="E103" s="71">
        <f t="shared" ref="E103:E114" si="9">SUM(D103-C103)</f>
        <v>3190.398000000001</v>
      </c>
      <c r="F103" s="3">
        <f t="shared" si="6"/>
        <v>107.42489929811106</v>
      </c>
      <c r="G103" s="2">
        <f>G104</f>
        <v>9286.8089999999993</v>
      </c>
      <c r="H103" s="2">
        <f>H104</f>
        <v>3582.944</v>
      </c>
      <c r="I103" s="71">
        <f>SUM(H103-G103)</f>
        <v>-5703.8649999999998</v>
      </c>
      <c r="J103" s="82">
        <f>SUM(H103/G103*100)</f>
        <v>38.58100236582878</v>
      </c>
    </row>
    <row r="104" spans="1:10" ht="37.5" x14ac:dyDescent="0.2">
      <c r="A104" s="51" t="s">
        <v>252</v>
      </c>
      <c r="B104" s="13" t="s">
        <v>253</v>
      </c>
      <c r="C104" s="2">
        <v>39488.213000000003</v>
      </c>
      <c r="D104" s="2">
        <v>42229.207000000002</v>
      </c>
      <c r="E104" s="71">
        <f t="shared" si="9"/>
        <v>2740.9939999999988</v>
      </c>
      <c r="F104" s="3">
        <f t="shared" si="6"/>
        <v>106.94129663451723</v>
      </c>
      <c r="G104" s="2">
        <v>9286.8089999999993</v>
      </c>
      <c r="H104" s="71">
        <v>3582.944</v>
      </c>
      <c r="I104" s="71">
        <f>SUM(H104-G104)</f>
        <v>-5703.8649999999998</v>
      </c>
      <c r="J104" s="82">
        <f>SUM(H104/G104*100)</f>
        <v>38.58100236582878</v>
      </c>
    </row>
    <row r="105" spans="1:10" ht="37.5" x14ac:dyDescent="0.2">
      <c r="A105" s="51" t="s">
        <v>254</v>
      </c>
      <c r="B105" s="13" t="s">
        <v>264</v>
      </c>
      <c r="C105" s="2">
        <v>3480.6930000000002</v>
      </c>
      <c r="D105" s="2">
        <v>3930.0970000000002</v>
      </c>
      <c r="E105" s="71">
        <f t="shared" si="9"/>
        <v>449.404</v>
      </c>
      <c r="F105" s="3">
        <f t="shared" si="6"/>
        <v>112.91133690905806</v>
      </c>
      <c r="G105" s="2"/>
      <c r="H105" s="2"/>
      <c r="I105" s="71"/>
      <c r="J105" s="82"/>
    </row>
    <row r="106" spans="1:10" x14ac:dyDescent="0.2">
      <c r="A106" s="50" t="s">
        <v>255</v>
      </c>
      <c r="B106" s="10" t="s">
        <v>352</v>
      </c>
      <c r="C106" s="2">
        <v>1289.6120000000001</v>
      </c>
      <c r="D106" s="84">
        <v>1179.232</v>
      </c>
      <c r="E106" s="71">
        <f t="shared" si="9"/>
        <v>-110.38000000000011</v>
      </c>
      <c r="F106" s="3">
        <f t="shared" si="6"/>
        <v>91.440836468643269</v>
      </c>
      <c r="G106" s="2">
        <v>487.637</v>
      </c>
      <c r="H106" s="71">
        <v>381.39400000000001</v>
      </c>
      <c r="I106" s="71">
        <f>SUM(H106-G106)</f>
        <v>-106.24299999999999</v>
      </c>
      <c r="J106" s="82">
        <f>SUM(H106/G106*100)</f>
        <v>78.212686896195322</v>
      </c>
    </row>
    <row r="107" spans="1:10" x14ac:dyDescent="0.3">
      <c r="A107" s="50" t="s">
        <v>350</v>
      </c>
      <c r="B107" s="16" t="s">
        <v>351</v>
      </c>
      <c r="C107" s="2">
        <v>70.625</v>
      </c>
      <c r="D107" s="84">
        <v>0</v>
      </c>
      <c r="E107" s="71">
        <f t="shared" si="9"/>
        <v>-70.625</v>
      </c>
      <c r="F107" s="3">
        <f>SUM(D107/C107*100)</f>
        <v>0</v>
      </c>
      <c r="G107" s="2"/>
      <c r="H107" s="71"/>
      <c r="I107" s="71"/>
      <c r="J107" s="82"/>
    </row>
    <row r="108" spans="1:10" s="41" customFormat="1" x14ac:dyDescent="0.2">
      <c r="A108" s="51" t="s">
        <v>256</v>
      </c>
      <c r="B108" s="13" t="s">
        <v>207</v>
      </c>
      <c r="C108" s="2">
        <f>C109+C110</f>
        <v>6711.8130000000001</v>
      </c>
      <c r="D108" s="2">
        <f>D109+D110</f>
        <v>7429.3499999999995</v>
      </c>
      <c r="E108" s="71">
        <f t="shared" si="9"/>
        <v>717.53699999999935</v>
      </c>
      <c r="F108" s="3">
        <f t="shared" si="6"/>
        <v>110.69065839587604</v>
      </c>
      <c r="G108" s="2">
        <f>G109+G110</f>
        <v>5676.8670000000002</v>
      </c>
      <c r="H108" s="2">
        <f>H109+H110</f>
        <v>2.27</v>
      </c>
      <c r="I108" s="71">
        <f>SUM(H108-G108)</f>
        <v>-5674.5969999999998</v>
      </c>
      <c r="J108" s="87">
        <f>SUM(H108/G108*100)</f>
        <v>3.9986844856502717E-2</v>
      </c>
    </row>
    <row r="109" spans="1:10" x14ac:dyDescent="0.2">
      <c r="A109" s="51" t="s">
        <v>257</v>
      </c>
      <c r="B109" s="10" t="s">
        <v>135</v>
      </c>
      <c r="C109" s="2">
        <v>6711.8130000000001</v>
      </c>
      <c r="D109" s="84">
        <v>7414.87</v>
      </c>
      <c r="E109" s="71">
        <f t="shared" si="9"/>
        <v>703.05699999999979</v>
      </c>
      <c r="F109" s="3">
        <f t="shared" si="6"/>
        <v>110.47491936977384</v>
      </c>
      <c r="G109" s="2">
        <v>5676.8670000000002</v>
      </c>
      <c r="H109" s="71">
        <v>2.27</v>
      </c>
      <c r="I109" s="71">
        <f>SUM(H109-G109)</f>
        <v>-5674.5969999999998</v>
      </c>
      <c r="J109" s="87">
        <f>SUM(H109/G109*100)</f>
        <v>3.9986844856502717E-2</v>
      </c>
    </row>
    <row r="110" spans="1:10" x14ac:dyDescent="0.2">
      <c r="A110" s="51" t="s">
        <v>258</v>
      </c>
      <c r="B110" s="10" t="s">
        <v>136</v>
      </c>
      <c r="C110" s="2">
        <v>0</v>
      </c>
      <c r="D110" s="84">
        <v>14.48</v>
      </c>
      <c r="E110" s="71">
        <f t="shared" si="9"/>
        <v>14.48</v>
      </c>
      <c r="F110" s="3">
        <v>100</v>
      </c>
      <c r="G110" s="2"/>
      <c r="H110" s="2"/>
      <c r="I110" s="71"/>
      <c r="J110" s="82"/>
    </row>
    <row r="111" spans="1:10" s="41" customFormat="1" x14ac:dyDescent="0.2">
      <c r="A111" s="51" t="s">
        <v>107</v>
      </c>
      <c r="B111" s="13" t="s">
        <v>227</v>
      </c>
      <c r="C111" s="2">
        <f>SUM(C112:C113)</f>
        <v>2818.0860000000002</v>
      </c>
      <c r="D111" s="2">
        <f>SUM(D112:D113)</f>
        <v>2993.1590000000001</v>
      </c>
      <c r="E111" s="71">
        <f t="shared" si="9"/>
        <v>175.07299999999987</v>
      </c>
      <c r="F111" s="3">
        <f t="shared" si="6"/>
        <v>106.21247896622033</v>
      </c>
      <c r="G111" s="2"/>
      <c r="H111" s="2"/>
      <c r="I111" s="71"/>
      <c r="J111" s="82"/>
    </row>
    <row r="112" spans="1:10" x14ac:dyDescent="0.2">
      <c r="A112" s="51" t="s">
        <v>259</v>
      </c>
      <c r="B112" s="13" t="s">
        <v>260</v>
      </c>
      <c r="C112" s="2">
        <v>758.35299999999995</v>
      </c>
      <c r="D112" s="84">
        <v>699.02</v>
      </c>
      <c r="E112" s="71">
        <f t="shared" si="9"/>
        <v>-59.33299999999997</v>
      </c>
      <c r="F112" s="3">
        <f t="shared" si="6"/>
        <v>92.176071038157687</v>
      </c>
      <c r="G112" s="2"/>
      <c r="H112" s="2"/>
      <c r="I112" s="71"/>
      <c r="J112" s="82"/>
    </row>
    <row r="113" spans="1:11" x14ac:dyDescent="0.2">
      <c r="A113" s="51" t="s">
        <v>261</v>
      </c>
      <c r="B113" s="13" t="s">
        <v>262</v>
      </c>
      <c r="C113" s="2">
        <v>2059.7330000000002</v>
      </c>
      <c r="D113" s="84">
        <v>2294.1390000000001</v>
      </c>
      <c r="E113" s="71">
        <f t="shared" si="9"/>
        <v>234.40599999999995</v>
      </c>
      <c r="F113" s="3">
        <f t="shared" si="6"/>
        <v>111.38040707217878</v>
      </c>
      <c r="G113" s="2"/>
      <c r="H113" s="2"/>
      <c r="I113" s="71"/>
      <c r="J113" s="82"/>
    </row>
    <row r="114" spans="1:11" x14ac:dyDescent="0.2">
      <c r="A114" s="50" t="s">
        <v>102</v>
      </c>
      <c r="B114" s="10" t="s">
        <v>263</v>
      </c>
      <c r="C114" s="2">
        <v>496.79399999999998</v>
      </c>
      <c r="D114" s="84">
        <v>957.38199999999995</v>
      </c>
      <c r="E114" s="71">
        <f t="shared" si="9"/>
        <v>460.58799999999997</v>
      </c>
      <c r="F114" s="3" t="s">
        <v>371</v>
      </c>
      <c r="G114" s="2">
        <v>1.6</v>
      </c>
      <c r="H114" s="2">
        <v>0</v>
      </c>
      <c r="I114" s="71">
        <f>SUM(H114-G114)</f>
        <v>-1.6</v>
      </c>
      <c r="J114" s="82"/>
    </row>
    <row r="115" spans="1:11" ht="20.25" x14ac:dyDescent="0.2">
      <c r="A115" s="52" t="s">
        <v>37</v>
      </c>
      <c r="B115" s="4" t="s">
        <v>7</v>
      </c>
      <c r="C115" s="68">
        <f>SUM(C116:C119)+C120+C125+C122</f>
        <v>30584.583000000002</v>
      </c>
      <c r="D115" s="68">
        <f>SUM(D116:D119)+D120+D125+D122</f>
        <v>26639.275000000001</v>
      </c>
      <c r="E115" s="68">
        <f t="shared" ref="E115:E121" si="10">SUM(D115-C115)</f>
        <v>-3945.3080000000009</v>
      </c>
      <c r="F115" s="80">
        <f t="shared" ref="F115:F121" si="11">SUM(D115/C115*100)</f>
        <v>87.100337447791915</v>
      </c>
      <c r="G115" s="68">
        <f>SUM(G116:G121)+G125</f>
        <v>3799.75</v>
      </c>
      <c r="H115" s="68">
        <f>SUM(H116:H120)+H125</f>
        <v>1075.4069999999999</v>
      </c>
      <c r="I115" s="68">
        <f t="shared" ref="I115:I117" si="12">SUM(H115-G115)</f>
        <v>-2724.3429999999998</v>
      </c>
      <c r="J115" s="80">
        <f t="shared" ref="J115" si="13">SUM(H115/G115*100)</f>
        <v>28.302046187249157</v>
      </c>
      <c r="K115" s="40"/>
    </row>
    <row r="116" spans="1:11" x14ac:dyDescent="0.3">
      <c r="A116" s="50" t="s">
        <v>38</v>
      </c>
      <c r="B116" s="15" t="s">
        <v>39</v>
      </c>
      <c r="C116" s="2">
        <v>20382.414000000001</v>
      </c>
      <c r="D116" s="84">
        <v>19302.286</v>
      </c>
      <c r="E116" s="71">
        <f t="shared" si="10"/>
        <v>-1080.1280000000006</v>
      </c>
      <c r="F116" s="3">
        <f t="shared" si="11"/>
        <v>94.700686582070205</v>
      </c>
      <c r="G116" s="2">
        <v>3799.75</v>
      </c>
      <c r="H116" s="2"/>
      <c r="I116" s="71">
        <f t="shared" si="12"/>
        <v>-3799.75</v>
      </c>
      <c r="J116" s="3"/>
    </row>
    <row r="117" spans="1:11" x14ac:dyDescent="0.3">
      <c r="A117" s="50" t="s">
        <v>108</v>
      </c>
      <c r="B117" s="5" t="s">
        <v>137</v>
      </c>
      <c r="C117" s="2">
        <v>4116.2340000000004</v>
      </c>
      <c r="D117" s="84">
        <v>1752.125</v>
      </c>
      <c r="E117" s="71">
        <f t="shared" si="10"/>
        <v>-2364.1090000000004</v>
      </c>
      <c r="F117" s="3">
        <f t="shared" si="11"/>
        <v>42.566214651547988</v>
      </c>
      <c r="G117" s="2"/>
      <c r="H117" s="71">
        <f>880.1+195.307</f>
        <v>1075.4069999999999</v>
      </c>
      <c r="I117" s="71">
        <f t="shared" si="12"/>
        <v>1075.4069999999999</v>
      </c>
      <c r="J117" s="3"/>
    </row>
    <row r="118" spans="1:11" x14ac:dyDescent="0.3">
      <c r="A118" s="50" t="s">
        <v>109</v>
      </c>
      <c r="B118" s="46" t="s">
        <v>216</v>
      </c>
      <c r="C118" s="2">
        <v>167.11799999999999</v>
      </c>
      <c r="D118" s="84">
        <v>128.80799999999999</v>
      </c>
      <c r="E118" s="71">
        <f t="shared" si="10"/>
        <v>-38.31</v>
      </c>
      <c r="F118" s="3">
        <f t="shared" si="11"/>
        <v>77.076077980827918</v>
      </c>
      <c r="G118" s="2"/>
      <c r="H118" s="71"/>
      <c r="I118" s="71"/>
      <c r="J118" s="3"/>
    </row>
    <row r="119" spans="1:11" x14ac:dyDescent="0.3">
      <c r="A119" s="50" t="s">
        <v>110</v>
      </c>
      <c r="B119" s="46" t="s">
        <v>138</v>
      </c>
      <c r="C119" s="2">
        <v>151.81700000000001</v>
      </c>
      <c r="D119" s="84">
        <v>0</v>
      </c>
      <c r="E119" s="71">
        <f t="shared" si="10"/>
        <v>-151.81700000000001</v>
      </c>
      <c r="F119" s="3"/>
      <c r="G119" s="2"/>
      <c r="H119" s="2"/>
      <c r="I119" s="71"/>
      <c r="J119" s="82"/>
    </row>
    <row r="120" spans="1:11" x14ac:dyDescent="0.3">
      <c r="A120" s="50" t="s">
        <v>111</v>
      </c>
      <c r="B120" s="46" t="s">
        <v>217</v>
      </c>
      <c r="C120" s="2">
        <f>C121</f>
        <v>5392.7430000000004</v>
      </c>
      <c r="D120" s="2">
        <f>D121</f>
        <v>5012.8370000000004</v>
      </c>
      <c r="E120" s="71">
        <f t="shared" si="10"/>
        <v>-379.90599999999995</v>
      </c>
      <c r="F120" s="3">
        <f t="shared" si="11"/>
        <v>92.955236324074789</v>
      </c>
      <c r="G120" s="2"/>
      <c r="H120" s="2"/>
      <c r="I120" s="71"/>
      <c r="J120" s="82"/>
    </row>
    <row r="121" spans="1:11" ht="37.5" x14ac:dyDescent="0.3">
      <c r="A121" s="50" t="s">
        <v>112</v>
      </c>
      <c r="B121" s="46" t="s">
        <v>139</v>
      </c>
      <c r="C121" s="2">
        <v>5392.7430000000004</v>
      </c>
      <c r="D121" s="2">
        <v>5012.8370000000004</v>
      </c>
      <c r="E121" s="71">
        <f t="shared" si="10"/>
        <v>-379.90599999999995</v>
      </c>
      <c r="F121" s="3">
        <f t="shared" si="11"/>
        <v>92.955236324074789</v>
      </c>
      <c r="G121" s="2"/>
      <c r="H121" s="2"/>
      <c r="I121" s="71"/>
      <c r="J121" s="82"/>
    </row>
    <row r="122" spans="1:11" x14ac:dyDescent="0.3">
      <c r="A122" s="50" t="s">
        <v>40</v>
      </c>
      <c r="B122" s="46" t="s">
        <v>206</v>
      </c>
      <c r="C122" s="2"/>
      <c r="D122" s="84"/>
      <c r="E122" s="71"/>
      <c r="F122" s="3"/>
      <c r="G122" s="2"/>
      <c r="H122" s="2"/>
      <c r="I122" s="71"/>
      <c r="J122" s="82"/>
    </row>
    <row r="123" spans="1:11" x14ac:dyDescent="0.3">
      <c r="A123" s="50" t="s">
        <v>113</v>
      </c>
      <c r="B123" s="46" t="s">
        <v>140</v>
      </c>
      <c r="C123" s="2"/>
      <c r="D123" s="2"/>
      <c r="E123" s="71"/>
      <c r="F123" s="3"/>
      <c r="G123" s="2"/>
      <c r="H123" s="2"/>
      <c r="I123" s="71"/>
      <c r="J123" s="82"/>
    </row>
    <row r="124" spans="1:11" x14ac:dyDescent="0.3">
      <c r="A124" s="50" t="s">
        <v>114</v>
      </c>
      <c r="B124" s="46" t="s">
        <v>141</v>
      </c>
      <c r="C124" s="2"/>
      <c r="D124" s="2"/>
      <c r="E124" s="71"/>
      <c r="F124" s="3"/>
      <c r="G124" s="2"/>
      <c r="H124" s="2"/>
      <c r="I124" s="71"/>
      <c r="J124" s="82"/>
    </row>
    <row r="125" spans="1:11" x14ac:dyDescent="0.3">
      <c r="A125" s="50" t="s">
        <v>115</v>
      </c>
      <c r="B125" s="46" t="s">
        <v>142</v>
      </c>
      <c r="C125" s="2">
        <f>SUM(C126:C127)</f>
        <v>374.25700000000001</v>
      </c>
      <c r="D125" s="2">
        <f>SUM(D126:D127)</f>
        <v>443.21899999999999</v>
      </c>
      <c r="E125" s="71">
        <f>SUM(D125-C125)</f>
        <v>68.961999999999989</v>
      </c>
      <c r="F125" s="3">
        <f t="shared" ref="F125" si="14">SUM(D125/C125*100)</f>
        <v>118.42637545857527</v>
      </c>
      <c r="G125" s="2"/>
      <c r="H125" s="2"/>
      <c r="I125" s="71"/>
      <c r="J125" s="82"/>
    </row>
    <row r="126" spans="1:11" x14ac:dyDescent="0.3">
      <c r="A126" s="50" t="s">
        <v>116</v>
      </c>
      <c r="B126" s="46" t="s">
        <v>143</v>
      </c>
      <c r="C126" s="2"/>
      <c r="D126" s="2"/>
      <c r="E126" s="71"/>
      <c r="F126" s="3"/>
      <c r="G126" s="2"/>
      <c r="H126" s="2"/>
      <c r="I126" s="71"/>
      <c r="J126" s="82"/>
    </row>
    <row r="127" spans="1:11" x14ac:dyDescent="0.3">
      <c r="A127" s="50" t="s">
        <v>117</v>
      </c>
      <c r="B127" s="46" t="s">
        <v>144</v>
      </c>
      <c r="C127" s="2">
        <v>374.25700000000001</v>
      </c>
      <c r="D127" s="84">
        <v>443.21899999999999</v>
      </c>
      <c r="E127" s="71">
        <f>SUM(D127-C127)</f>
        <v>68.961999999999989</v>
      </c>
      <c r="F127" s="3">
        <f t="shared" ref="F127" si="15">SUM(D127/C127*100)</f>
        <v>118.42637545857527</v>
      </c>
      <c r="G127" s="2"/>
      <c r="H127" s="2"/>
      <c r="I127" s="71"/>
      <c r="J127" s="82"/>
    </row>
    <row r="128" spans="1:11" ht="20.25" x14ac:dyDescent="0.2">
      <c r="A128" s="49" t="s">
        <v>41</v>
      </c>
      <c r="B128" s="4" t="s">
        <v>8</v>
      </c>
      <c r="C128" s="68">
        <f>C129+C136+C138+C141+C146+C147+C150+C151+C154+C155+C137</f>
        <v>32352.108</v>
      </c>
      <c r="D128" s="68">
        <f>D129+D136+D138+D141+D146+D147+D150+D151+D154+D155+D137</f>
        <v>34597.006000000001</v>
      </c>
      <c r="E128" s="68">
        <f t="shared" ref="E128:E129" si="16">SUM(D128-C128)</f>
        <v>2244.898000000001</v>
      </c>
      <c r="F128" s="80">
        <f>SUM(D128/C128*100)</f>
        <v>106.93895433336213</v>
      </c>
      <c r="G128" s="68">
        <f>G129+G136+G138+G141+G146+G147+G150+G151+G154+G155+G137</f>
        <v>10456.659</v>
      </c>
      <c r="H128" s="68">
        <f>H129+H136+H138+H141+H146+H147+H150+H151+H154+H155+H137</f>
        <v>2614.8449999999998</v>
      </c>
      <c r="I128" s="68">
        <f t="shared" ref="I128" si="17">SUM(H128-G128)</f>
        <v>-7841.8140000000003</v>
      </c>
      <c r="J128" s="80">
        <f t="shared" ref="J128" si="18">SUM(H128/G128*100)</f>
        <v>25.006505423959986</v>
      </c>
    </row>
    <row r="129" spans="1:10" ht="37.5" x14ac:dyDescent="0.2">
      <c r="A129" s="50" t="s">
        <v>42</v>
      </c>
      <c r="B129" s="10" t="s">
        <v>191</v>
      </c>
      <c r="C129" s="2">
        <f>SUM(C130:C135)</f>
        <v>11149.408000000001</v>
      </c>
      <c r="D129" s="2">
        <f>SUM(D130:D135)</f>
        <v>10230.210999999999</v>
      </c>
      <c r="E129" s="71">
        <f t="shared" si="16"/>
        <v>-919.19700000000194</v>
      </c>
      <c r="F129" s="3">
        <f t="shared" ref="F129:F132" si="19">SUM(D129/C129*100)</f>
        <v>91.755642990192825</v>
      </c>
      <c r="G129" s="2"/>
      <c r="H129" s="2"/>
      <c r="I129" s="71"/>
      <c r="J129" s="82"/>
    </row>
    <row r="130" spans="1:10" x14ac:dyDescent="0.2">
      <c r="A130" s="50" t="s">
        <v>43</v>
      </c>
      <c r="B130" s="10" t="s">
        <v>226</v>
      </c>
      <c r="C130" s="2">
        <v>29.562999999999999</v>
      </c>
      <c r="D130" s="84">
        <v>14.634</v>
      </c>
      <c r="E130" s="71">
        <f t="shared" ref="E130:E157" si="20">SUM(D130-C130)</f>
        <v>-14.928999999999998</v>
      </c>
      <c r="F130" s="3">
        <f t="shared" si="19"/>
        <v>49.501065521090553</v>
      </c>
      <c r="G130" s="2"/>
      <c r="H130" s="2"/>
      <c r="I130" s="71"/>
      <c r="J130" s="82"/>
    </row>
    <row r="131" spans="1:10" x14ac:dyDescent="0.2">
      <c r="A131" s="50" t="s">
        <v>192</v>
      </c>
      <c r="B131" s="6" t="s">
        <v>46</v>
      </c>
      <c r="C131" s="2">
        <v>347.27100000000002</v>
      </c>
      <c r="D131" s="84">
        <v>0</v>
      </c>
      <c r="E131" s="71">
        <f t="shared" si="20"/>
        <v>-347.27100000000002</v>
      </c>
      <c r="F131" s="3"/>
      <c r="G131" s="2"/>
      <c r="H131" s="2"/>
      <c r="I131" s="71"/>
      <c r="J131" s="82"/>
    </row>
    <row r="132" spans="1:10" ht="37.5" x14ac:dyDescent="0.2">
      <c r="A132" s="50" t="s">
        <v>44</v>
      </c>
      <c r="B132" s="11" t="s">
        <v>12</v>
      </c>
      <c r="C132" s="2">
        <v>10733.284</v>
      </c>
      <c r="D132" s="2">
        <v>10215.576999999999</v>
      </c>
      <c r="E132" s="71">
        <f t="shared" si="20"/>
        <v>-517.70700000000033</v>
      </c>
      <c r="F132" s="3">
        <f t="shared" si="19"/>
        <v>95.176620687573347</v>
      </c>
      <c r="G132" s="2"/>
      <c r="H132" s="2"/>
      <c r="I132" s="71"/>
      <c r="J132" s="82"/>
    </row>
    <row r="133" spans="1:10" x14ac:dyDescent="0.2">
      <c r="A133" s="50" t="s">
        <v>45</v>
      </c>
      <c r="B133" s="12" t="s">
        <v>13</v>
      </c>
      <c r="C133" s="2">
        <v>0</v>
      </c>
      <c r="D133" s="84">
        <v>0</v>
      </c>
      <c r="E133" s="71"/>
      <c r="F133" s="3"/>
      <c r="G133" s="2"/>
      <c r="H133" s="2"/>
      <c r="I133" s="71"/>
      <c r="J133" s="82"/>
    </row>
    <row r="134" spans="1:10" ht="37.5" x14ac:dyDescent="0.2">
      <c r="A134" s="50" t="s">
        <v>47</v>
      </c>
      <c r="B134" s="6" t="s">
        <v>14</v>
      </c>
      <c r="C134" s="2">
        <v>39.29</v>
      </c>
      <c r="D134" s="84">
        <v>0</v>
      </c>
      <c r="E134" s="71">
        <f t="shared" si="20"/>
        <v>-39.29</v>
      </c>
      <c r="F134" s="3"/>
      <c r="G134" s="2"/>
      <c r="H134" s="2"/>
      <c r="I134" s="71"/>
      <c r="J134" s="82"/>
    </row>
    <row r="135" spans="1:10" x14ac:dyDescent="0.2">
      <c r="A135" s="50" t="s">
        <v>48</v>
      </c>
      <c r="B135" s="10" t="s">
        <v>49</v>
      </c>
      <c r="C135" s="2">
        <v>0</v>
      </c>
      <c r="D135" s="2">
        <v>0</v>
      </c>
      <c r="E135" s="71">
        <f t="shared" si="20"/>
        <v>0</v>
      </c>
      <c r="F135" s="3"/>
      <c r="G135" s="2"/>
      <c r="H135" s="2"/>
      <c r="I135" s="71"/>
      <c r="J135" s="82"/>
    </row>
    <row r="136" spans="1:10" x14ac:dyDescent="0.2">
      <c r="A136" s="53" t="s">
        <v>50</v>
      </c>
      <c r="B136" s="6" t="s">
        <v>58</v>
      </c>
      <c r="C136" s="2">
        <v>104.785</v>
      </c>
      <c r="D136" s="84">
        <v>163.02199999999999</v>
      </c>
      <c r="E136" s="71">
        <f t="shared" si="20"/>
        <v>58.236999999999995</v>
      </c>
      <c r="F136" s="3" t="s">
        <v>413</v>
      </c>
      <c r="G136" s="2"/>
      <c r="H136" s="2"/>
      <c r="I136" s="71"/>
      <c r="J136" s="82"/>
    </row>
    <row r="137" spans="1:10" x14ac:dyDescent="0.2">
      <c r="A137" s="50" t="s">
        <v>51</v>
      </c>
      <c r="B137" s="12" t="s">
        <v>193</v>
      </c>
      <c r="C137" s="2">
        <v>53.463999999999999</v>
      </c>
      <c r="D137" s="84">
        <v>48.865000000000002</v>
      </c>
      <c r="E137" s="71">
        <f t="shared" si="20"/>
        <v>-4.5989999999999966</v>
      </c>
      <c r="F137" s="3">
        <f t="shared" ref="F137:F157" si="21">SUM(D137/C137*100)</f>
        <v>91.397950022445016</v>
      </c>
      <c r="G137" s="2"/>
      <c r="H137" s="2"/>
      <c r="I137" s="71"/>
      <c r="J137" s="82"/>
    </row>
    <row r="138" spans="1:10" ht="37.5" x14ac:dyDescent="0.2">
      <c r="A138" s="50" t="s">
        <v>52</v>
      </c>
      <c r="B138" s="12" t="s">
        <v>194</v>
      </c>
      <c r="C138" s="2">
        <f>C139+C140</f>
        <v>9841.5929999999989</v>
      </c>
      <c r="D138" s="2">
        <f>D139+D140</f>
        <v>11075.652</v>
      </c>
      <c r="E138" s="71">
        <f t="shared" si="20"/>
        <v>1234.0590000000011</v>
      </c>
      <c r="F138" s="3">
        <f t="shared" si="21"/>
        <v>112.53922002261221</v>
      </c>
      <c r="G138" s="2">
        <f>G139+G140</f>
        <v>9626.646999999999</v>
      </c>
      <c r="H138" s="2">
        <f>H139+H140</f>
        <v>1817.9089999999999</v>
      </c>
      <c r="I138" s="71">
        <f>SUM(H138-G138)</f>
        <v>-7808.7379999999994</v>
      </c>
      <c r="J138" s="3">
        <f t="shared" ref="J138:J140" si="22">SUM(H138/G138*100)</f>
        <v>18.884134839472143</v>
      </c>
    </row>
    <row r="139" spans="1:10" ht="37.5" x14ac:dyDescent="0.2">
      <c r="A139" s="50" t="s">
        <v>53</v>
      </c>
      <c r="B139" s="12" t="s">
        <v>59</v>
      </c>
      <c r="C139" s="2">
        <v>9196.0939999999991</v>
      </c>
      <c r="D139" s="2">
        <v>9187.6810000000005</v>
      </c>
      <c r="E139" s="71">
        <f t="shared" si="20"/>
        <v>-8.4129999999986467</v>
      </c>
      <c r="F139" s="3">
        <f t="shared" si="21"/>
        <v>99.908515506692311</v>
      </c>
      <c r="G139" s="2">
        <v>9439.0969999999998</v>
      </c>
      <c r="H139" s="71">
        <v>1817.5029999999999</v>
      </c>
      <c r="I139" s="71">
        <f>SUM(H139-G139)</f>
        <v>-7621.5940000000001</v>
      </c>
      <c r="J139" s="3">
        <f t="shared" si="22"/>
        <v>19.255051621993076</v>
      </c>
    </row>
    <row r="140" spans="1:10" x14ac:dyDescent="0.2">
      <c r="A140" s="50" t="s">
        <v>54</v>
      </c>
      <c r="B140" s="12" t="s">
        <v>195</v>
      </c>
      <c r="C140" s="2">
        <v>645.49900000000002</v>
      </c>
      <c r="D140" s="84">
        <v>1887.971</v>
      </c>
      <c r="E140" s="71">
        <f t="shared" si="20"/>
        <v>1242.472</v>
      </c>
      <c r="F140" s="3" t="s">
        <v>403</v>
      </c>
      <c r="G140" s="2">
        <v>187.55</v>
      </c>
      <c r="H140" s="71">
        <v>0.40600000000000003</v>
      </c>
      <c r="I140" s="71">
        <f>SUM(H140-G140)</f>
        <v>-187.14400000000001</v>
      </c>
      <c r="J140" s="3">
        <f t="shared" si="22"/>
        <v>0.216475606504932</v>
      </c>
    </row>
    <row r="141" spans="1:10" x14ac:dyDescent="0.2">
      <c r="A141" s="50" t="s">
        <v>118</v>
      </c>
      <c r="B141" s="12" t="s">
        <v>60</v>
      </c>
      <c r="C141" s="2">
        <f>C142+C143+C144+C145</f>
        <v>792.5</v>
      </c>
      <c r="D141" s="2">
        <f>D142+D143+D144+D145</f>
        <v>1081.9090000000001</v>
      </c>
      <c r="E141" s="71">
        <f t="shared" si="20"/>
        <v>289.40900000000011</v>
      </c>
      <c r="F141" s="3">
        <f t="shared" si="21"/>
        <v>136.5184858044164</v>
      </c>
      <c r="G141" s="2">
        <f>G142+G143+G144+G145</f>
        <v>9</v>
      </c>
      <c r="H141" s="2">
        <f>H142+H143+H144+H145</f>
        <v>0</v>
      </c>
      <c r="I141" s="71">
        <f>SUM(H141-G141)</f>
        <v>-9</v>
      </c>
      <c r="J141" s="82">
        <f t="shared" ref="J141" si="23">SUM(H141/G141*100)</f>
        <v>0</v>
      </c>
    </row>
    <row r="142" spans="1:10" x14ac:dyDescent="0.2">
      <c r="A142" s="50" t="s">
        <v>119</v>
      </c>
      <c r="B142" s="12" t="s">
        <v>243</v>
      </c>
      <c r="C142" s="2">
        <v>558.90499999999997</v>
      </c>
      <c r="D142" s="84">
        <v>758.34699999999998</v>
      </c>
      <c r="E142" s="71">
        <f t="shared" si="20"/>
        <v>199.44200000000001</v>
      </c>
      <c r="F142" s="3">
        <f t="shared" si="21"/>
        <v>135.68441864001932</v>
      </c>
      <c r="G142" s="2">
        <v>9</v>
      </c>
      <c r="H142" s="71">
        <v>0</v>
      </c>
      <c r="I142" s="71">
        <f>SUM(H142-G142)</f>
        <v>-9</v>
      </c>
      <c r="J142" s="3">
        <f t="shared" ref="J142" si="24">SUM(H142/G142*100)</f>
        <v>0</v>
      </c>
    </row>
    <row r="143" spans="1:10" x14ac:dyDescent="0.2">
      <c r="A143" s="50" t="s">
        <v>120</v>
      </c>
      <c r="B143" s="12" t="s">
        <v>61</v>
      </c>
      <c r="C143" s="2">
        <v>0</v>
      </c>
      <c r="D143" s="84">
        <v>0</v>
      </c>
      <c r="E143" s="71"/>
      <c r="F143" s="3"/>
      <c r="G143" s="2"/>
      <c r="H143" s="2"/>
      <c r="I143" s="71"/>
      <c r="J143" s="82"/>
    </row>
    <row r="144" spans="1:10" x14ac:dyDescent="0.2">
      <c r="A144" s="50" t="s">
        <v>196</v>
      </c>
      <c r="B144" s="12" t="s">
        <v>62</v>
      </c>
      <c r="C144" s="2">
        <v>0</v>
      </c>
      <c r="D144" s="84">
        <v>0</v>
      </c>
      <c r="E144" s="71">
        <f t="shared" ref="E144" si="25">SUM(D144-C144)</f>
        <v>0</v>
      </c>
      <c r="F144" s="3"/>
      <c r="G144" s="2"/>
      <c r="H144" s="2"/>
      <c r="I144" s="71"/>
      <c r="J144" s="82"/>
    </row>
    <row r="145" spans="1:10" ht="37.5" x14ac:dyDescent="0.2">
      <c r="A145" s="50" t="s">
        <v>338</v>
      </c>
      <c r="B145" s="12" t="s">
        <v>339</v>
      </c>
      <c r="C145" s="2">
        <v>233.595</v>
      </c>
      <c r="D145" s="2">
        <v>323.56200000000001</v>
      </c>
      <c r="E145" s="71">
        <f t="shared" si="20"/>
        <v>89.967000000000013</v>
      </c>
      <c r="F145" s="3">
        <f t="shared" si="21"/>
        <v>138.51409490785335</v>
      </c>
      <c r="G145" s="2"/>
      <c r="H145" s="71"/>
      <c r="I145" s="71"/>
      <c r="J145" s="82"/>
    </row>
    <row r="146" spans="1:10" ht="56.25" x14ac:dyDescent="0.2">
      <c r="A146" s="53" t="s">
        <v>101</v>
      </c>
      <c r="B146" s="10" t="s">
        <v>197</v>
      </c>
      <c r="C146" s="2">
        <v>2498.4589999999998</v>
      </c>
      <c r="D146" s="2">
        <v>2326.8200000000002</v>
      </c>
      <c r="E146" s="71">
        <f t="shared" si="20"/>
        <v>-171.63899999999967</v>
      </c>
      <c r="F146" s="3">
        <f t="shared" si="21"/>
        <v>93.130205458644724</v>
      </c>
      <c r="G146" s="2"/>
      <c r="H146" s="2"/>
      <c r="I146" s="71"/>
      <c r="J146" s="82"/>
    </row>
    <row r="147" spans="1:10" x14ac:dyDescent="0.2">
      <c r="A147" s="54" t="s">
        <v>121</v>
      </c>
      <c r="B147" s="12" t="s">
        <v>198</v>
      </c>
      <c r="C147" s="2">
        <f>C148+C149</f>
        <v>122.749</v>
      </c>
      <c r="D147" s="2">
        <f>D148+D149</f>
        <v>126.917</v>
      </c>
      <c r="E147" s="71">
        <f t="shared" si="20"/>
        <v>4.1680000000000064</v>
      </c>
      <c r="F147" s="3">
        <f t="shared" si="21"/>
        <v>103.39554701056628</v>
      </c>
      <c r="G147" s="2"/>
      <c r="H147" s="2"/>
      <c r="I147" s="71"/>
      <c r="J147" s="82"/>
    </row>
    <row r="148" spans="1:10" ht="37.5" x14ac:dyDescent="0.2">
      <c r="A148" s="54" t="s">
        <v>122</v>
      </c>
      <c r="B148" s="12" t="s">
        <v>212</v>
      </c>
      <c r="C148" s="2">
        <v>122.749</v>
      </c>
      <c r="D148" s="2">
        <v>126.917</v>
      </c>
      <c r="E148" s="71">
        <f t="shared" si="20"/>
        <v>4.1680000000000064</v>
      </c>
      <c r="F148" s="3">
        <f t="shared" si="21"/>
        <v>103.39554701056628</v>
      </c>
      <c r="G148" s="2"/>
      <c r="H148" s="2"/>
      <c r="I148" s="71"/>
      <c r="J148" s="82"/>
    </row>
    <row r="149" spans="1:10" x14ac:dyDescent="0.2">
      <c r="A149" s="54" t="s">
        <v>199</v>
      </c>
      <c r="B149" s="12" t="s">
        <v>200</v>
      </c>
      <c r="C149" s="2"/>
      <c r="D149" s="2"/>
      <c r="E149" s="71"/>
      <c r="F149" s="3"/>
      <c r="G149" s="2"/>
      <c r="H149" s="2"/>
      <c r="I149" s="71"/>
      <c r="J149" s="82"/>
    </row>
    <row r="150" spans="1:10" ht="56.25" x14ac:dyDescent="0.2">
      <c r="A150" s="54" t="s">
        <v>55</v>
      </c>
      <c r="B150" s="12" t="s">
        <v>201</v>
      </c>
      <c r="C150" s="2"/>
      <c r="D150" s="2"/>
      <c r="E150" s="71"/>
      <c r="F150" s="3"/>
      <c r="G150" s="2"/>
      <c r="H150" s="2"/>
      <c r="I150" s="71"/>
      <c r="J150" s="82"/>
    </row>
    <row r="151" spans="1:10" x14ac:dyDescent="0.2">
      <c r="A151" s="54" t="s">
        <v>56</v>
      </c>
      <c r="B151" s="12" t="s">
        <v>63</v>
      </c>
      <c r="C151" s="2">
        <f>C152+C153</f>
        <v>3830.7940000000003</v>
      </c>
      <c r="D151" s="2">
        <f>D152+D153</f>
        <v>4368.8050000000003</v>
      </c>
      <c r="E151" s="71">
        <f t="shared" si="20"/>
        <v>538.01099999999997</v>
      </c>
      <c r="F151" s="3">
        <f t="shared" si="21"/>
        <v>114.04437304642327</v>
      </c>
      <c r="G151" s="2"/>
      <c r="H151" s="2"/>
      <c r="I151" s="2"/>
      <c r="J151" s="82"/>
    </row>
    <row r="152" spans="1:10" x14ac:dyDescent="0.2">
      <c r="A152" s="53" t="s">
        <v>123</v>
      </c>
      <c r="B152" s="12" t="s">
        <v>364</v>
      </c>
      <c r="C152" s="2">
        <v>3527.9050000000002</v>
      </c>
      <c r="D152" s="2">
        <f>85.068+3946.11</f>
        <v>4031.1780000000003</v>
      </c>
      <c r="E152" s="71">
        <f t="shared" si="20"/>
        <v>503.27300000000014</v>
      </c>
      <c r="F152" s="3">
        <f t="shared" si="21"/>
        <v>114.2654918428926</v>
      </c>
      <c r="G152" s="2"/>
      <c r="H152" s="2"/>
      <c r="I152" s="71"/>
      <c r="J152" s="82"/>
    </row>
    <row r="153" spans="1:10" ht="37.5" x14ac:dyDescent="0.2">
      <c r="A153" s="53" t="s">
        <v>124</v>
      </c>
      <c r="B153" s="10" t="s">
        <v>363</v>
      </c>
      <c r="C153" s="2">
        <v>302.88900000000001</v>
      </c>
      <c r="D153" s="2">
        <v>337.62700000000001</v>
      </c>
      <c r="E153" s="71">
        <f t="shared" si="20"/>
        <v>34.738</v>
      </c>
      <c r="F153" s="3">
        <f t="shared" si="21"/>
        <v>111.46888794244757</v>
      </c>
      <c r="G153" s="2"/>
      <c r="H153" s="2"/>
      <c r="I153" s="71"/>
      <c r="J153" s="82"/>
    </row>
    <row r="154" spans="1:10" x14ac:dyDescent="0.2">
      <c r="A154" s="53" t="s">
        <v>125</v>
      </c>
      <c r="B154" s="10" t="s">
        <v>235</v>
      </c>
      <c r="C154" s="2"/>
      <c r="D154" s="2"/>
      <c r="E154" s="71"/>
      <c r="F154" s="3"/>
      <c r="G154" s="2">
        <f>165.121+19.657</f>
        <v>184.77800000000002</v>
      </c>
      <c r="H154" s="2">
        <f>112.02+86.373+162.297+108.433</f>
        <v>469.12299999999999</v>
      </c>
      <c r="I154" s="71">
        <f t="shared" ref="I154:I156" si="26">SUM(H154-G154)</f>
        <v>284.34499999999997</v>
      </c>
      <c r="J154" s="3" t="s">
        <v>385</v>
      </c>
    </row>
    <row r="155" spans="1:10" x14ac:dyDescent="0.2">
      <c r="A155" s="53" t="s">
        <v>57</v>
      </c>
      <c r="B155" s="6" t="s">
        <v>203</v>
      </c>
      <c r="C155" s="2">
        <f>C156+C157</f>
        <v>3958.3559999999998</v>
      </c>
      <c r="D155" s="2">
        <f>D156+D157</f>
        <v>5174.8049999999994</v>
      </c>
      <c r="E155" s="71">
        <f t="shared" si="20"/>
        <v>1216.4489999999996</v>
      </c>
      <c r="F155" s="3">
        <f t="shared" si="21"/>
        <v>130.73116718152687</v>
      </c>
      <c r="G155" s="2">
        <f>G156+G157</f>
        <v>636.23400000000004</v>
      </c>
      <c r="H155" s="2">
        <f>H156+H157</f>
        <v>327.81299999999999</v>
      </c>
      <c r="I155" s="71">
        <f t="shared" si="26"/>
        <v>-308.42100000000005</v>
      </c>
      <c r="J155" s="3">
        <f t="shared" ref="J155:J156" si="27">SUM(H155/G155*100)</f>
        <v>51.523967596827582</v>
      </c>
    </row>
    <row r="156" spans="1:10" x14ac:dyDescent="0.2">
      <c r="A156" s="53" t="s">
        <v>126</v>
      </c>
      <c r="B156" s="6" t="s">
        <v>204</v>
      </c>
      <c r="C156" s="2">
        <f>626.248+2461.685</f>
        <v>3087.933</v>
      </c>
      <c r="D156" s="84">
        <f>1070.378+2838.383</f>
        <v>3908.7609999999995</v>
      </c>
      <c r="E156" s="71">
        <f t="shared" si="20"/>
        <v>820.82799999999952</v>
      </c>
      <c r="F156" s="3">
        <f t="shared" si="21"/>
        <v>126.58179435888017</v>
      </c>
      <c r="G156" s="2">
        <v>636.23400000000004</v>
      </c>
      <c r="H156" s="71">
        <v>327.81299999999999</v>
      </c>
      <c r="I156" s="71">
        <f t="shared" si="26"/>
        <v>-308.42100000000005</v>
      </c>
      <c r="J156" s="3">
        <f t="shared" si="27"/>
        <v>51.523967596827582</v>
      </c>
    </row>
    <row r="157" spans="1:10" x14ac:dyDescent="0.2">
      <c r="A157" s="53" t="s">
        <v>127</v>
      </c>
      <c r="B157" s="6" t="s">
        <v>205</v>
      </c>
      <c r="C157" s="2">
        <v>870.423</v>
      </c>
      <c r="D157" s="84">
        <v>1266.0440000000001</v>
      </c>
      <c r="E157" s="71">
        <f t="shared" si="20"/>
        <v>395.62100000000009</v>
      </c>
      <c r="F157" s="3">
        <f t="shared" si="21"/>
        <v>145.45157928960975</v>
      </c>
      <c r="G157" s="2"/>
      <c r="H157" s="2"/>
      <c r="I157" s="71"/>
      <c r="J157" s="82"/>
    </row>
    <row r="158" spans="1:10" ht="20.25" x14ac:dyDescent="0.2">
      <c r="A158" s="52" t="s">
        <v>66</v>
      </c>
      <c r="B158" s="4" t="s">
        <v>10</v>
      </c>
      <c r="C158" s="68">
        <f>SUM(C159:C161)</f>
        <v>31453.874</v>
      </c>
      <c r="D158" s="68">
        <f>SUM(D159:D161)</f>
        <v>30190.022000000004</v>
      </c>
      <c r="E158" s="68">
        <f t="shared" ref="E158:E163" si="28">SUM(D158-C158)</f>
        <v>-1263.8519999999953</v>
      </c>
      <c r="F158" s="80">
        <f t="shared" ref="F158:F163" si="29">SUM(D158/C158*100)</f>
        <v>95.981887636480025</v>
      </c>
      <c r="G158" s="68">
        <f>SUM(G159:G161)</f>
        <v>314.19099999999997</v>
      </c>
      <c r="H158" s="68">
        <f>SUM(H159:H161)</f>
        <v>265.40300000000002</v>
      </c>
      <c r="I158" s="68">
        <f t="shared" ref="I158:I160" si="30">SUM(H158-G158)</f>
        <v>-48.787999999999954</v>
      </c>
      <c r="J158" s="80">
        <f t="shared" ref="J158:J162" si="31">SUM(H158/G158*100)</f>
        <v>84.471865839568935</v>
      </c>
    </row>
    <row r="159" spans="1:10" x14ac:dyDescent="0.3">
      <c r="A159" s="50" t="s">
        <v>128</v>
      </c>
      <c r="B159" s="5" t="s">
        <v>145</v>
      </c>
      <c r="C159" s="2">
        <v>8908.9629999999997</v>
      </c>
      <c r="D159" s="84">
        <v>9497.9670000000006</v>
      </c>
      <c r="E159" s="71">
        <f t="shared" si="28"/>
        <v>589.00400000000081</v>
      </c>
      <c r="F159" s="3">
        <f t="shared" si="29"/>
        <v>106.61136430805695</v>
      </c>
      <c r="G159" s="71">
        <v>186.73699999999999</v>
      </c>
      <c r="H159" s="71">
        <v>144.41200000000001</v>
      </c>
      <c r="I159" s="71">
        <f t="shared" si="30"/>
        <v>-42.324999999999989</v>
      </c>
      <c r="J159" s="3">
        <f t="shared" si="31"/>
        <v>77.334432919025147</v>
      </c>
    </row>
    <row r="160" spans="1:10" ht="37.5" x14ac:dyDescent="0.2">
      <c r="A160" s="50" t="s">
        <v>67</v>
      </c>
      <c r="B160" s="6" t="s">
        <v>209</v>
      </c>
      <c r="C160" s="2">
        <v>6563.3280000000004</v>
      </c>
      <c r="D160" s="84">
        <v>7487.1</v>
      </c>
      <c r="E160" s="71">
        <f t="shared" si="28"/>
        <v>923.77199999999993</v>
      </c>
      <c r="F160" s="3">
        <f t="shared" si="29"/>
        <v>114.07474988298618</v>
      </c>
      <c r="G160" s="2">
        <v>99.188999999999993</v>
      </c>
      <c r="H160" s="71">
        <v>120.991</v>
      </c>
      <c r="I160" s="71">
        <f t="shared" si="30"/>
        <v>21.802000000000007</v>
      </c>
      <c r="J160" s="3">
        <f t="shared" si="31"/>
        <v>121.98025990785268</v>
      </c>
    </row>
    <row r="161" spans="1:10" x14ac:dyDescent="0.3">
      <c r="A161" s="50" t="s">
        <v>129</v>
      </c>
      <c r="B161" s="5" t="s">
        <v>146</v>
      </c>
      <c r="C161" s="2">
        <f>SUM(C162:C163)</f>
        <v>15981.582999999999</v>
      </c>
      <c r="D161" s="2">
        <f>SUM(D162:D163)</f>
        <v>13204.955</v>
      </c>
      <c r="E161" s="71">
        <f t="shared" si="28"/>
        <v>-2776.6279999999988</v>
      </c>
      <c r="F161" s="3">
        <f t="shared" si="29"/>
        <v>82.626076528213758</v>
      </c>
      <c r="G161" s="2">
        <f>SUM(G162:G163)</f>
        <v>28.265000000000001</v>
      </c>
      <c r="H161" s="2">
        <f>SUM(H162:H163)</f>
        <v>0</v>
      </c>
      <c r="I161" s="71">
        <f t="shared" ref="I161:I162" si="32">SUM(H161-G161)</f>
        <v>-28.265000000000001</v>
      </c>
      <c r="J161" s="3">
        <f t="shared" si="31"/>
        <v>0</v>
      </c>
    </row>
    <row r="162" spans="1:10" x14ac:dyDescent="0.3">
      <c r="A162" s="50" t="s">
        <v>130</v>
      </c>
      <c r="B162" s="5" t="s">
        <v>147</v>
      </c>
      <c r="C162" s="2">
        <v>15862.916999999999</v>
      </c>
      <c r="D162" s="84">
        <v>13122.844999999999</v>
      </c>
      <c r="E162" s="71">
        <f t="shared" si="28"/>
        <v>-2740.0720000000001</v>
      </c>
      <c r="F162" s="3">
        <f t="shared" si="29"/>
        <v>82.726556534337277</v>
      </c>
      <c r="G162" s="2">
        <v>28.265000000000001</v>
      </c>
      <c r="H162" s="71">
        <v>0</v>
      </c>
      <c r="I162" s="71">
        <f t="shared" si="32"/>
        <v>-28.265000000000001</v>
      </c>
      <c r="J162" s="3">
        <f t="shared" si="31"/>
        <v>0</v>
      </c>
    </row>
    <row r="163" spans="1:10" x14ac:dyDescent="0.3">
      <c r="A163" s="50" t="s">
        <v>131</v>
      </c>
      <c r="B163" s="5" t="s">
        <v>148</v>
      </c>
      <c r="C163" s="2">
        <v>118.666</v>
      </c>
      <c r="D163" s="84">
        <v>82.11</v>
      </c>
      <c r="E163" s="71">
        <f t="shared" si="28"/>
        <v>-36.555999999999997</v>
      </c>
      <c r="F163" s="3">
        <f t="shared" si="29"/>
        <v>69.194208956230099</v>
      </c>
      <c r="G163" s="2"/>
      <c r="H163" s="2"/>
      <c r="I163" s="71"/>
      <c r="J163" s="82"/>
    </row>
    <row r="164" spans="1:10" ht="20.25" x14ac:dyDescent="0.2">
      <c r="A164" s="52" t="s">
        <v>68</v>
      </c>
      <c r="B164" s="9" t="s">
        <v>11</v>
      </c>
      <c r="C164" s="68">
        <f>SUM(C165+C168+C172+C175)</f>
        <v>29345.939299999998</v>
      </c>
      <c r="D164" s="68">
        <f>SUM(D165+D168+D172+D175)</f>
        <v>38009.343520000002</v>
      </c>
      <c r="E164" s="68">
        <f t="shared" ref="E164:E177" si="33">SUM(D164-C164)</f>
        <v>8663.404220000004</v>
      </c>
      <c r="F164" s="80">
        <f t="shared" ref="F164:F177" si="34">SUM(D164/C164*100)</f>
        <v>129.52164567450055</v>
      </c>
      <c r="G164" s="68">
        <f>SUM(G165+G168+G172+G175)</f>
        <v>355.14144000000005</v>
      </c>
      <c r="H164" s="68">
        <f>SUM(H165+H168+H172+H175)</f>
        <v>1469.09701</v>
      </c>
      <c r="I164" s="68">
        <f t="shared" ref="I164" si="35">SUM(H164-G164)</f>
        <v>1113.9555699999999</v>
      </c>
      <c r="J164" s="80" t="s">
        <v>362</v>
      </c>
    </row>
    <row r="165" spans="1:10" x14ac:dyDescent="0.3">
      <c r="A165" s="53" t="s">
        <v>70</v>
      </c>
      <c r="B165" s="5" t="s">
        <v>69</v>
      </c>
      <c r="C165" s="71"/>
      <c r="D165" s="71">
        <f>D166+D167</f>
        <v>344.15719999999999</v>
      </c>
      <c r="E165" s="71">
        <f t="shared" si="33"/>
        <v>344.15719999999999</v>
      </c>
      <c r="F165" s="3"/>
      <c r="G165" s="71"/>
      <c r="H165" s="71"/>
      <c r="I165" s="71"/>
      <c r="J165" s="82"/>
    </row>
    <row r="166" spans="1:10" x14ac:dyDescent="0.3">
      <c r="A166" s="50" t="s">
        <v>71</v>
      </c>
      <c r="B166" s="5" t="s">
        <v>82</v>
      </c>
      <c r="C166" s="2"/>
      <c r="D166" s="84">
        <v>285.14148</v>
      </c>
      <c r="E166" s="71">
        <f t="shared" si="33"/>
        <v>285.14148</v>
      </c>
      <c r="F166" s="3"/>
      <c r="G166" s="2"/>
      <c r="H166" s="2"/>
      <c r="I166" s="71"/>
      <c r="J166" s="82"/>
    </row>
    <row r="167" spans="1:10" x14ac:dyDescent="0.3">
      <c r="A167" s="50" t="s">
        <v>72</v>
      </c>
      <c r="B167" s="5" t="s">
        <v>83</v>
      </c>
      <c r="C167" s="2"/>
      <c r="D167" s="84">
        <v>59.015720000000002</v>
      </c>
      <c r="E167" s="71">
        <f t="shared" si="33"/>
        <v>59.015720000000002</v>
      </c>
      <c r="F167" s="3"/>
      <c r="G167" s="2"/>
      <c r="H167" s="2"/>
      <c r="I167" s="71"/>
      <c r="J167" s="82"/>
    </row>
    <row r="168" spans="1:10" x14ac:dyDescent="0.2">
      <c r="A168" s="51" t="s">
        <v>73</v>
      </c>
      <c r="B168" s="8" t="s">
        <v>84</v>
      </c>
      <c r="C168" s="2">
        <f>C169+C170+C171</f>
        <v>23478.280429999999</v>
      </c>
      <c r="D168" s="2">
        <f>D169+D170+D171</f>
        <v>29016.906569999999</v>
      </c>
      <c r="E168" s="71">
        <f t="shared" si="33"/>
        <v>5538.6261400000003</v>
      </c>
      <c r="F168" s="3">
        <f t="shared" si="34"/>
        <v>123.59042501648831</v>
      </c>
      <c r="G168" s="2">
        <f>G169+G170+G171</f>
        <v>340.85644000000002</v>
      </c>
      <c r="H168" s="2">
        <f>H169+H170+H171</f>
        <v>546.82710999999995</v>
      </c>
      <c r="I168" s="71">
        <f t="shared" ref="I168:I171" si="36">SUM(H168-G168)</f>
        <v>205.97066999999993</v>
      </c>
      <c r="J168" s="3" t="s">
        <v>413</v>
      </c>
    </row>
    <row r="169" spans="1:10" x14ac:dyDescent="0.2">
      <c r="A169" s="51" t="s">
        <v>74</v>
      </c>
      <c r="B169" s="8" t="s">
        <v>85</v>
      </c>
      <c r="C169" s="2">
        <v>20520.78397</v>
      </c>
      <c r="D169" s="84">
        <v>26443.65135</v>
      </c>
      <c r="E169" s="71">
        <f t="shared" si="33"/>
        <v>5922.8673799999997</v>
      </c>
      <c r="F169" s="3">
        <f t="shared" si="34"/>
        <v>128.86277341381708</v>
      </c>
      <c r="G169" s="2">
        <v>324.42644000000001</v>
      </c>
      <c r="H169" s="71">
        <v>546.82710999999995</v>
      </c>
      <c r="I169" s="71">
        <f t="shared" si="36"/>
        <v>222.40066999999993</v>
      </c>
      <c r="J169" s="3" t="s">
        <v>412</v>
      </c>
    </row>
    <row r="170" spans="1:10" x14ac:dyDescent="0.2">
      <c r="A170" s="51" t="s">
        <v>75</v>
      </c>
      <c r="B170" s="8" t="s">
        <v>86</v>
      </c>
      <c r="C170" s="2">
        <v>444.14156000000003</v>
      </c>
      <c r="D170" s="84">
        <v>0</v>
      </c>
      <c r="E170" s="71">
        <f t="shared" si="33"/>
        <v>-444.14156000000003</v>
      </c>
      <c r="F170" s="3">
        <f t="shared" si="34"/>
        <v>0</v>
      </c>
      <c r="G170" s="2"/>
      <c r="H170" s="2"/>
      <c r="I170" s="71"/>
      <c r="J170" s="82"/>
    </row>
    <row r="171" spans="1:10" x14ac:dyDescent="0.2">
      <c r="A171" s="51" t="s">
        <v>76</v>
      </c>
      <c r="B171" s="8" t="s">
        <v>87</v>
      </c>
      <c r="C171" s="2">
        <v>2513.3548999999998</v>
      </c>
      <c r="D171" s="84">
        <v>2573.25522</v>
      </c>
      <c r="E171" s="71">
        <f t="shared" si="33"/>
        <v>59.900320000000193</v>
      </c>
      <c r="F171" s="3">
        <f t="shared" si="34"/>
        <v>102.38328140606011</v>
      </c>
      <c r="G171" s="88">
        <v>16.43</v>
      </c>
      <c r="H171" s="71">
        <v>0</v>
      </c>
      <c r="I171" s="71">
        <f t="shared" si="36"/>
        <v>-16.43</v>
      </c>
      <c r="J171" s="3">
        <f t="shared" ref="J171" si="37">SUM(H171/G171*100)</f>
        <v>0</v>
      </c>
    </row>
    <row r="172" spans="1:10" x14ac:dyDescent="0.2">
      <c r="A172" s="51" t="s">
        <v>77</v>
      </c>
      <c r="B172" s="8" t="s">
        <v>88</v>
      </c>
      <c r="C172" s="71">
        <f>C173+C174</f>
        <v>3494.7074200000002</v>
      </c>
      <c r="D172" s="71">
        <f>D173+D174</f>
        <v>5691.7703799999999</v>
      </c>
      <c r="E172" s="71">
        <f t="shared" si="33"/>
        <v>2197.0629599999997</v>
      </c>
      <c r="F172" s="3" t="s">
        <v>413</v>
      </c>
      <c r="G172" s="71">
        <f>G173</f>
        <v>11.16</v>
      </c>
      <c r="H172" s="71">
        <f t="shared" ref="H172" si="38">H173+H174</f>
        <v>922.26990000000001</v>
      </c>
      <c r="I172" s="71">
        <f t="shared" ref="I172" si="39">SUM(H172-G172)</f>
        <v>911.10990000000004</v>
      </c>
      <c r="J172" s="3" t="s">
        <v>389</v>
      </c>
    </row>
    <row r="173" spans="1:10" x14ac:dyDescent="0.2">
      <c r="A173" s="51" t="s">
        <v>78</v>
      </c>
      <c r="B173" s="8" t="s">
        <v>89</v>
      </c>
      <c r="C173" s="2">
        <v>3494.7074200000002</v>
      </c>
      <c r="D173" s="84">
        <v>5691.7703799999999</v>
      </c>
      <c r="E173" s="71">
        <f t="shared" si="33"/>
        <v>2197.0629599999997</v>
      </c>
      <c r="F173" s="3" t="s">
        <v>413</v>
      </c>
      <c r="G173" s="88">
        <v>11.16</v>
      </c>
      <c r="H173" s="71">
        <v>922.26990000000001</v>
      </c>
      <c r="I173" s="71">
        <f t="shared" ref="I173" si="40">SUM(H173-G173)</f>
        <v>911.10990000000004</v>
      </c>
      <c r="J173" s="3" t="s">
        <v>389</v>
      </c>
    </row>
    <row r="174" spans="1:10" ht="37.5" x14ac:dyDescent="0.2">
      <c r="A174" s="51" t="s">
        <v>354</v>
      </c>
      <c r="B174" s="8" t="s">
        <v>355</v>
      </c>
      <c r="C174" s="2"/>
      <c r="D174" s="84">
        <v>0</v>
      </c>
      <c r="E174" s="71"/>
      <c r="F174" s="3"/>
      <c r="G174" s="89"/>
      <c r="H174" s="71"/>
      <c r="I174" s="71"/>
      <c r="J174" s="82"/>
    </row>
    <row r="175" spans="1:10" x14ac:dyDescent="0.2">
      <c r="A175" s="51" t="s">
        <v>79</v>
      </c>
      <c r="B175" s="8" t="s">
        <v>90</v>
      </c>
      <c r="C175" s="2">
        <f>C176+C177</f>
        <v>2372.95145</v>
      </c>
      <c r="D175" s="2">
        <f>D176+D177</f>
        <v>2956.5093699999998</v>
      </c>
      <c r="E175" s="71">
        <f t="shared" si="33"/>
        <v>583.55791999999974</v>
      </c>
      <c r="F175" s="3">
        <f t="shared" si="34"/>
        <v>124.5920716161302</v>
      </c>
      <c r="G175" s="2">
        <f>G176+G177</f>
        <v>3.125</v>
      </c>
      <c r="H175" s="2">
        <f>H176+H177</f>
        <v>0</v>
      </c>
      <c r="I175" s="71">
        <f t="shared" ref="I175" si="41">SUM(H175-G175)</f>
        <v>-3.125</v>
      </c>
      <c r="J175" s="3"/>
    </row>
    <row r="176" spans="1:10" ht="37.5" x14ac:dyDescent="0.2">
      <c r="A176" s="51" t="s">
        <v>80</v>
      </c>
      <c r="B176" s="8" t="s">
        <v>91</v>
      </c>
      <c r="C176" s="2">
        <v>1408.9224999999999</v>
      </c>
      <c r="D176" s="2">
        <v>1766.42994</v>
      </c>
      <c r="E176" s="71">
        <f t="shared" si="33"/>
        <v>357.50744000000009</v>
      </c>
      <c r="F176" s="3">
        <v>100</v>
      </c>
      <c r="G176" s="2"/>
      <c r="H176" s="2"/>
      <c r="I176" s="71"/>
      <c r="J176" s="82"/>
    </row>
    <row r="177" spans="1:10" x14ac:dyDescent="0.2">
      <c r="A177" s="51" t="s">
        <v>81</v>
      </c>
      <c r="B177" s="8" t="s">
        <v>92</v>
      </c>
      <c r="C177" s="2">
        <v>964.02895000000001</v>
      </c>
      <c r="D177" s="84">
        <v>1190.07943</v>
      </c>
      <c r="E177" s="71">
        <f t="shared" si="33"/>
        <v>226.05047999999999</v>
      </c>
      <c r="F177" s="3">
        <f t="shared" si="34"/>
        <v>123.44851573181489</v>
      </c>
      <c r="G177" s="2">
        <v>3.125</v>
      </c>
      <c r="H177" s="71"/>
      <c r="I177" s="71">
        <f t="shared" ref="I177" si="42">SUM(H177-G177)</f>
        <v>-3.125</v>
      </c>
      <c r="J177" s="3"/>
    </row>
    <row r="178" spans="1:10" ht="20.25" x14ac:dyDescent="0.2">
      <c r="A178" s="52" t="s">
        <v>64</v>
      </c>
      <c r="B178" s="4" t="s">
        <v>9</v>
      </c>
      <c r="C178" s="68">
        <f>+C180+C183+C184+C185+C186+C188+C191+C193+C181</f>
        <v>51065.288569999997</v>
      </c>
      <c r="D178" s="68">
        <f>D179+D185+D186+D188+D189+D193+D187</f>
        <v>85108.337150000007</v>
      </c>
      <c r="E178" s="68">
        <f>SUM(D178-C178)</f>
        <v>34043.04858000001</v>
      </c>
      <c r="F178" s="80" t="s">
        <v>412</v>
      </c>
      <c r="G178" s="68">
        <f>SUM(G180+G185+G186+G188+G189+G193)+G184</f>
        <v>3218.4827100000002</v>
      </c>
      <c r="H178" s="68">
        <f>H179+H185+H186+H188+H189+H193</f>
        <v>2810.72253</v>
      </c>
      <c r="I178" s="68">
        <f t="shared" ref="I178" si="43">SUM(H178-G178)</f>
        <v>-407.76018000000022</v>
      </c>
      <c r="J178" s="80">
        <f t="shared" ref="J178:J180" si="44">SUM(H178/G178*100)</f>
        <v>87.330670482303134</v>
      </c>
    </row>
    <row r="179" spans="1:10" x14ac:dyDescent="0.2">
      <c r="A179" s="54" t="s">
        <v>65</v>
      </c>
      <c r="B179" s="1" t="s">
        <v>149</v>
      </c>
      <c r="C179" s="71">
        <f>C180+C183+C184</f>
        <v>9241.2139599999991</v>
      </c>
      <c r="D179" s="71">
        <f>D180+D183+D184</f>
        <v>9795.2458800000004</v>
      </c>
      <c r="E179" s="71">
        <f>SUM(D179-C179)</f>
        <v>554.03192000000126</v>
      </c>
      <c r="F179" s="3">
        <f>SUM(D179/C179*100)</f>
        <v>105.99522879134811</v>
      </c>
      <c r="G179" s="71">
        <f>G180+G181+G182+G183+G184</f>
        <v>2995.3341500000001</v>
      </c>
      <c r="H179" s="71">
        <f>H180+H181+H182+H183+H184</f>
        <v>1431.0120199999999</v>
      </c>
      <c r="I179" s="71">
        <f t="shared" ref="I179" si="45">SUM(H179-G179)</f>
        <v>-1564.3221300000002</v>
      </c>
      <c r="J179" s="3">
        <f t="shared" si="44"/>
        <v>47.774703867346481</v>
      </c>
    </row>
    <row r="180" spans="1:10" x14ac:dyDescent="0.2">
      <c r="A180" s="54" t="s">
        <v>132</v>
      </c>
      <c r="B180" s="1" t="s">
        <v>150</v>
      </c>
      <c r="C180" s="71">
        <v>2503.63456</v>
      </c>
      <c r="D180" s="84">
        <v>3597.3474799999999</v>
      </c>
      <c r="E180" s="71">
        <f>SUM(D180-C180)</f>
        <v>1093.7129199999999</v>
      </c>
      <c r="F180" s="3">
        <f>SUM(D180/C180*100)</f>
        <v>143.68500648912595</v>
      </c>
      <c r="G180" s="71">
        <v>2995.3341500000001</v>
      </c>
      <c r="H180" s="71">
        <v>1431.0120199999999</v>
      </c>
      <c r="I180" s="71">
        <f t="shared" ref="I180" si="46">SUM(H180-G180)</f>
        <v>-1564.3221300000002</v>
      </c>
      <c r="J180" s="3">
        <f t="shared" si="44"/>
        <v>47.774703867346481</v>
      </c>
    </row>
    <row r="181" spans="1:10" x14ac:dyDescent="0.2">
      <c r="A181" s="54" t="s">
        <v>236</v>
      </c>
      <c r="B181" s="1" t="s">
        <v>237</v>
      </c>
      <c r="C181" s="71"/>
      <c r="D181" s="71"/>
      <c r="E181" s="71"/>
      <c r="F181" s="3"/>
      <c r="G181" s="71"/>
      <c r="H181" s="71"/>
      <c r="I181" s="71"/>
      <c r="J181" s="82"/>
    </row>
    <row r="182" spans="1:10" x14ac:dyDescent="0.2">
      <c r="A182" s="54" t="s">
        <v>220</v>
      </c>
      <c r="B182" s="8" t="s">
        <v>221</v>
      </c>
      <c r="C182" s="71"/>
      <c r="D182" s="71"/>
      <c r="E182" s="71"/>
      <c r="F182" s="3"/>
      <c r="G182" s="71"/>
      <c r="H182" s="71"/>
      <c r="I182" s="71"/>
      <c r="J182" s="82"/>
    </row>
    <row r="183" spans="1:10" ht="37.5" x14ac:dyDescent="0.2">
      <c r="A183" s="54" t="s">
        <v>133</v>
      </c>
      <c r="B183" s="13" t="s">
        <v>97</v>
      </c>
      <c r="C183" s="71">
        <v>6737.5793999999996</v>
      </c>
      <c r="D183" s="2">
        <f>6197.8984</f>
        <v>6197.8984</v>
      </c>
      <c r="E183" s="71">
        <f t="shared" ref="E183:E187" si="47">SUM(D183-C183)</f>
        <v>-539.68099999999959</v>
      </c>
      <c r="F183" s="3">
        <f t="shared" ref="F183" si="48">SUM(D183/C183*100)</f>
        <v>91.989986789617646</v>
      </c>
      <c r="G183" s="71"/>
      <c r="H183" s="71"/>
      <c r="I183" s="71"/>
      <c r="J183" s="82"/>
    </row>
    <row r="184" spans="1:10" x14ac:dyDescent="0.2">
      <c r="A184" s="55">
        <v>6016</v>
      </c>
      <c r="B184" s="13" t="s">
        <v>96</v>
      </c>
      <c r="C184" s="2"/>
      <c r="D184" s="2"/>
      <c r="E184" s="71"/>
      <c r="F184" s="3"/>
      <c r="G184" s="2"/>
      <c r="H184" s="2"/>
      <c r="I184" s="71"/>
      <c r="J184" s="82"/>
    </row>
    <row r="185" spans="1:10" ht="37.5" x14ac:dyDescent="0.2">
      <c r="A185" s="55">
        <v>6020</v>
      </c>
      <c r="B185" s="13" t="s">
        <v>151</v>
      </c>
      <c r="C185" s="2">
        <f>9085.97097</f>
        <v>9085.9709700000003</v>
      </c>
      <c r="D185" s="2">
        <f>18173.02219+15.8715</f>
        <v>18188.893690000001</v>
      </c>
      <c r="E185" s="71">
        <f t="shared" si="47"/>
        <v>9102.9227200000005</v>
      </c>
      <c r="F185" s="3" t="s">
        <v>411</v>
      </c>
      <c r="G185" s="2"/>
      <c r="H185" s="2"/>
      <c r="I185" s="71">
        <f t="shared" ref="I185:I188" si="49">SUM(H185-G185)</f>
        <v>0</v>
      </c>
      <c r="J185" s="3"/>
    </row>
    <row r="186" spans="1:10" x14ac:dyDescent="0.2">
      <c r="A186" s="55">
        <v>6030</v>
      </c>
      <c r="B186" s="13" t="s">
        <v>152</v>
      </c>
      <c r="C186" s="2">
        <f>27016.69934+1679.5133+1293.727+624.236+2123.928</f>
        <v>32738.103639999998</v>
      </c>
      <c r="D186" s="2">
        <f>49123.6928+981.41362+1231.08757+461.80265+1735.15059</f>
        <v>53533.147229999995</v>
      </c>
      <c r="E186" s="71">
        <f t="shared" si="47"/>
        <v>20795.043589999997</v>
      </c>
      <c r="F186" s="3" t="s">
        <v>413</v>
      </c>
      <c r="G186" s="2"/>
      <c r="H186" s="71">
        <f>45.24034</f>
        <v>45.240340000000003</v>
      </c>
      <c r="I186" s="71">
        <f t="shared" si="49"/>
        <v>45.240340000000003</v>
      </c>
      <c r="J186" s="3"/>
    </row>
    <row r="187" spans="1:10" x14ac:dyDescent="0.2">
      <c r="A187" s="55">
        <v>6040</v>
      </c>
      <c r="B187" s="13" t="s">
        <v>370</v>
      </c>
      <c r="C187" s="2"/>
      <c r="D187" s="2">
        <v>974.66408000000001</v>
      </c>
      <c r="E187" s="71">
        <f t="shared" si="47"/>
        <v>974.66408000000001</v>
      </c>
      <c r="F187" s="3"/>
      <c r="G187" s="2"/>
      <c r="H187" s="71"/>
      <c r="I187" s="71"/>
      <c r="J187" s="82"/>
    </row>
    <row r="188" spans="1:10" ht="37.5" x14ac:dyDescent="0.2">
      <c r="A188" s="55">
        <v>6050</v>
      </c>
      <c r="B188" s="14" t="s">
        <v>356</v>
      </c>
      <c r="C188" s="2"/>
      <c r="D188" s="2">
        <f>2325.36629</f>
        <v>2325.3662899999999</v>
      </c>
      <c r="E188" s="71">
        <f t="shared" ref="E188" si="50">SUM(D188-C188)</f>
        <v>2325.3662899999999</v>
      </c>
      <c r="F188" s="3"/>
      <c r="G188" s="2"/>
      <c r="H188" s="2">
        <f>1334.47017</f>
        <v>1334.4701700000001</v>
      </c>
      <c r="I188" s="71">
        <f t="shared" si="49"/>
        <v>1334.4701700000001</v>
      </c>
      <c r="J188" s="3"/>
    </row>
    <row r="189" spans="1:10" x14ac:dyDescent="0.2">
      <c r="A189" s="55">
        <v>6080</v>
      </c>
      <c r="B189" s="13" t="s">
        <v>155</v>
      </c>
      <c r="C189" s="2"/>
      <c r="D189" s="2">
        <f>D190+D191+D192</f>
        <v>275.39999999999998</v>
      </c>
      <c r="E189" s="71">
        <f t="shared" ref="E189" si="51">SUM(D189-C189)</f>
        <v>275.39999999999998</v>
      </c>
      <c r="F189" s="3"/>
      <c r="G189" s="2"/>
      <c r="H189" s="2"/>
      <c r="I189" s="71"/>
      <c r="J189" s="3"/>
    </row>
    <row r="190" spans="1:10" x14ac:dyDescent="0.2">
      <c r="A190" s="55">
        <v>6082</v>
      </c>
      <c r="B190" s="13" t="s">
        <v>218</v>
      </c>
      <c r="C190" s="2"/>
      <c r="D190" s="2"/>
      <c r="E190" s="71"/>
      <c r="F190" s="3"/>
      <c r="G190" s="2"/>
      <c r="H190" s="2"/>
      <c r="I190" s="71"/>
      <c r="J190" s="82"/>
    </row>
    <row r="191" spans="1:10" ht="37.5" x14ac:dyDescent="0.2">
      <c r="A191" s="55">
        <v>6084</v>
      </c>
      <c r="B191" s="13" t="s">
        <v>153</v>
      </c>
      <c r="C191" s="2"/>
      <c r="D191" s="2">
        <v>275.39999999999998</v>
      </c>
      <c r="E191" s="71">
        <f t="shared" ref="E191:E193" si="52">SUM(D191-C191)</f>
        <v>275.39999999999998</v>
      </c>
      <c r="F191" s="3"/>
      <c r="G191" s="2"/>
      <c r="H191" s="2"/>
      <c r="I191" s="71"/>
      <c r="J191" s="82"/>
    </row>
    <row r="192" spans="1:10" x14ac:dyDescent="0.2">
      <c r="A192" s="55">
        <v>6086</v>
      </c>
      <c r="B192" s="13" t="s">
        <v>219</v>
      </c>
      <c r="C192" s="2"/>
      <c r="D192" s="2"/>
      <c r="E192" s="71"/>
      <c r="F192" s="90"/>
      <c r="G192" s="2"/>
      <c r="H192" s="2"/>
      <c r="I192" s="71"/>
      <c r="J192" s="82"/>
    </row>
    <row r="193" spans="1:10" x14ac:dyDescent="0.2">
      <c r="A193" s="55">
        <v>6090</v>
      </c>
      <c r="B193" s="13" t="s">
        <v>154</v>
      </c>
      <c r="C193" s="2"/>
      <c r="D193" s="2">
        <v>15.61998</v>
      </c>
      <c r="E193" s="71">
        <f t="shared" si="52"/>
        <v>15.61998</v>
      </c>
      <c r="F193" s="3"/>
      <c r="G193" s="2">
        <v>223.14856</v>
      </c>
      <c r="H193" s="71"/>
      <c r="I193" s="71">
        <f>SUM(H193-G193)</f>
        <v>-223.14856</v>
      </c>
      <c r="J193" s="3"/>
    </row>
    <row r="194" spans="1:10" ht="20.25" x14ac:dyDescent="0.2">
      <c r="A194" s="56" t="s">
        <v>343</v>
      </c>
      <c r="B194" s="45" t="s">
        <v>344</v>
      </c>
      <c r="C194" s="91">
        <f>SUM(C195+C207+C213)</f>
        <v>62242.118999999999</v>
      </c>
      <c r="D194" s="91">
        <f>SUM(D195+D207+D213)</f>
        <v>88510.638999999996</v>
      </c>
      <c r="E194" s="68">
        <f>SUM(D194-C194)</f>
        <v>26268.519999999997</v>
      </c>
      <c r="F194" s="80">
        <f t="shared" ref="F194" si="53">SUM(D194/C194*100)</f>
        <v>142.20376880163735</v>
      </c>
      <c r="G194" s="91">
        <f>SUM(G195+G207+G213)</f>
        <v>101925.93799999999</v>
      </c>
      <c r="H194" s="91">
        <f>SUM(H195+H207+H213)</f>
        <v>10960.954</v>
      </c>
      <c r="I194" s="68">
        <f>SUM(H194-G194)</f>
        <v>-90964.983999999997</v>
      </c>
      <c r="J194" s="80">
        <f t="shared" ref="J194" si="54">SUM(H194/G194*100)</f>
        <v>10.753841676688813</v>
      </c>
    </row>
    <row r="195" spans="1:10" ht="20.25" x14ac:dyDescent="0.2">
      <c r="A195" s="57" t="s">
        <v>93</v>
      </c>
      <c r="B195" s="45" t="s">
        <v>156</v>
      </c>
      <c r="C195" s="68"/>
      <c r="D195" s="68"/>
      <c r="E195" s="68"/>
      <c r="F195" s="80"/>
      <c r="G195" s="68">
        <f>G196+G197+G206+G205</f>
        <v>375.02499999999998</v>
      </c>
      <c r="H195" s="68">
        <f>H196+H197+H206+H205</f>
        <v>9663.2639999999992</v>
      </c>
      <c r="I195" s="68">
        <f>I196+I197+I206+I205</f>
        <v>9288.2389999999996</v>
      </c>
      <c r="J195" s="80" t="s">
        <v>393</v>
      </c>
    </row>
    <row r="196" spans="1:10" x14ac:dyDescent="0.2">
      <c r="A196" s="55">
        <v>7310</v>
      </c>
      <c r="B196" s="8" t="s">
        <v>157</v>
      </c>
      <c r="C196" s="2"/>
      <c r="D196" s="2"/>
      <c r="E196" s="71"/>
      <c r="F196" s="90"/>
      <c r="G196" s="2"/>
      <c r="H196" s="71">
        <v>2514.482</v>
      </c>
      <c r="I196" s="71">
        <f>SUM(H196-G196)</f>
        <v>2514.482</v>
      </c>
      <c r="J196" s="3"/>
    </row>
    <row r="197" spans="1:10" x14ac:dyDescent="0.2">
      <c r="A197" s="55">
        <v>7320</v>
      </c>
      <c r="B197" s="1" t="s">
        <v>162</v>
      </c>
      <c r="C197" s="71"/>
      <c r="D197" s="71"/>
      <c r="E197" s="71"/>
      <c r="F197" s="90"/>
      <c r="G197" s="2"/>
      <c r="H197" s="2">
        <f>SUM(H202:H204)</f>
        <v>437.02199999999999</v>
      </c>
      <c r="I197" s="71">
        <f>SUM(H197-G197)</f>
        <v>437.02199999999999</v>
      </c>
      <c r="J197" s="3"/>
    </row>
    <row r="198" spans="1:10" x14ac:dyDescent="0.2">
      <c r="A198" s="55">
        <v>7321</v>
      </c>
      <c r="B198" s="8" t="s">
        <v>158</v>
      </c>
      <c r="C198" s="85"/>
      <c r="D198" s="2"/>
      <c r="E198" s="71"/>
      <c r="F198" s="90"/>
      <c r="G198" s="2"/>
      <c r="H198" s="2">
        <v>437.93700000000001</v>
      </c>
      <c r="I198" s="92">
        <f>SUM(H198-G198)</f>
        <v>437.93700000000001</v>
      </c>
      <c r="J198" s="82"/>
    </row>
    <row r="199" spans="1:10" x14ac:dyDescent="0.2">
      <c r="A199" s="55">
        <v>7322</v>
      </c>
      <c r="B199" s="8" t="s">
        <v>159</v>
      </c>
      <c r="C199" s="85"/>
      <c r="D199" s="2"/>
      <c r="E199" s="71"/>
      <c r="F199" s="90"/>
      <c r="G199" s="2"/>
      <c r="H199" s="2">
        <v>830.48800000000006</v>
      </c>
      <c r="I199" s="68">
        <f t="shared" ref="I199" si="55">SUM(H199-G199)</f>
        <v>830.48800000000006</v>
      </c>
      <c r="J199" s="3"/>
    </row>
    <row r="200" spans="1:10" x14ac:dyDescent="0.2">
      <c r="A200" s="55">
        <v>7323</v>
      </c>
      <c r="B200" s="8" t="s">
        <v>213</v>
      </c>
      <c r="C200" s="85"/>
      <c r="D200" s="2"/>
      <c r="E200" s="71"/>
      <c r="F200" s="90"/>
      <c r="G200" s="2"/>
      <c r="H200" s="2"/>
      <c r="I200" s="71"/>
      <c r="J200" s="82"/>
    </row>
    <row r="201" spans="1:10" x14ac:dyDescent="0.2">
      <c r="A201" s="55">
        <v>7324</v>
      </c>
      <c r="B201" s="8" t="s">
        <v>160</v>
      </c>
      <c r="C201" s="85"/>
      <c r="D201" s="2"/>
      <c r="E201" s="71"/>
      <c r="F201" s="90"/>
      <c r="G201" s="2"/>
      <c r="H201" s="2"/>
      <c r="I201" s="71"/>
      <c r="J201" s="82"/>
    </row>
    <row r="202" spans="1:10" x14ac:dyDescent="0.3">
      <c r="A202" s="55">
        <v>7321</v>
      </c>
      <c r="B202" s="127" t="s">
        <v>390</v>
      </c>
      <c r="C202" s="85"/>
      <c r="D202" s="2"/>
      <c r="E202" s="71"/>
      <c r="F202" s="90"/>
      <c r="G202" s="2"/>
      <c r="H202" s="2">
        <v>32.04</v>
      </c>
      <c r="I202" s="71">
        <f t="shared" ref="I202:I211" si="56">SUM(H202-G202)</f>
        <v>32.04</v>
      </c>
      <c r="J202" s="3"/>
    </row>
    <row r="203" spans="1:10" x14ac:dyDescent="0.2">
      <c r="A203" s="55">
        <v>7322</v>
      </c>
      <c r="B203" s="128" t="s">
        <v>391</v>
      </c>
      <c r="C203" s="85"/>
      <c r="D203" s="2"/>
      <c r="E203" s="71"/>
      <c r="F203" s="90"/>
      <c r="G203" s="2"/>
      <c r="H203" s="2">
        <v>19.224</v>
      </c>
      <c r="I203" s="71">
        <f t="shared" si="56"/>
        <v>19.224</v>
      </c>
      <c r="J203" s="3"/>
    </row>
    <row r="204" spans="1:10" x14ac:dyDescent="0.2">
      <c r="A204" s="55">
        <v>7325</v>
      </c>
      <c r="B204" s="13" t="s">
        <v>161</v>
      </c>
      <c r="C204" s="85"/>
      <c r="D204" s="2"/>
      <c r="E204" s="71"/>
      <c r="F204" s="90"/>
      <c r="G204" s="2"/>
      <c r="H204" s="2">
        <v>385.75799999999998</v>
      </c>
      <c r="I204" s="71">
        <f t="shared" si="56"/>
        <v>385.75799999999998</v>
      </c>
      <c r="J204" s="3"/>
    </row>
    <row r="205" spans="1:10" x14ac:dyDescent="0.3">
      <c r="A205" s="50" t="s">
        <v>388</v>
      </c>
      <c r="B205" s="128" t="s">
        <v>392</v>
      </c>
      <c r="C205" s="81"/>
      <c r="D205" s="81"/>
      <c r="E205" s="71"/>
      <c r="F205" s="90"/>
      <c r="G205" s="2"/>
      <c r="H205" s="2">
        <f>6656.749+55.011</f>
        <v>6711.76</v>
      </c>
      <c r="I205" s="71">
        <f t="shared" si="56"/>
        <v>6711.76</v>
      </c>
      <c r="J205" s="3"/>
    </row>
    <row r="206" spans="1:10" x14ac:dyDescent="0.2">
      <c r="A206" s="50" t="s">
        <v>174</v>
      </c>
      <c r="B206" s="1" t="s">
        <v>175</v>
      </c>
      <c r="C206" s="71"/>
      <c r="D206" s="71"/>
      <c r="E206" s="71"/>
      <c r="F206" s="3"/>
      <c r="G206" s="2">
        <v>375.02499999999998</v>
      </c>
      <c r="H206" s="2"/>
      <c r="I206" s="71">
        <f t="shared" si="56"/>
        <v>-375.02499999999998</v>
      </c>
      <c r="J206" s="3"/>
    </row>
    <row r="207" spans="1:10" ht="20.25" x14ac:dyDescent="0.2">
      <c r="A207" s="59" t="s">
        <v>99</v>
      </c>
      <c r="B207" s="45" t="s">
        <v>163</v>
      </c>
      <c r="C207" s="68">
        <f>SUM(C208+C210)</f>
        <v>61212.841</v>
      </c>
      <c r="D207" s="68">
        <f>SUM(D208+D210)</f>
        <v>86802.65</v>
      </c>
      <c r="E207" s="68">
        <f>SUM(D207-C207)</f>
        <v>25589.808999999994</v>
      </c>
      <c r="F207" s="80">
        <f>SUM(D207/C207*100)</f>
        <v>141.8046419377921</v>
      </c>
      <c r="G207" s="68"/>
      <c r="H207" s="68">
        <f>SUM(H208+H210)</f>
        <v>64</v>
      </c>
      <c r="I207" s="68">
        <f t="shared" si="56"/>
        <v>64</v>
      </c>
      <c r="J207" s="80"/>
    </row>
    <row r="208" spans="1:10" x14ac:dyDescent="0.2">
      <c r="A208" s="55">
        <v>7420</v>
      </c>
      <c r="B208" s="8" t="s">
        <v>167</v>
      </c>
      <c r="C208" s="71">
        <f>C209</f>
        <v>55221.455000000002</v>
      </c>
      <c r="D208" s="71">
        <f>D209</f>
        <v>68266.055999999997</v>
      </c>
      <c r="E208" s="71">
        <f>SUM(D208-C208)</f>
        <v>13044.600999999995</v>
      </c>
      <c r="F208" s="3">
        <f>SUM(D208/C208*100)</f>
        <v>123.62234207700611</v>
      </c>
      <c r="G208" s="71"/>
      <c r="H208" s="71"/>
      <c r="I208" s="71">
        <f t="shared" si="56"/>
        <v>0</v>
      </c>
      <c r="J208" s="3"/>
    </row>
    <row r="209" spans="1:10" x14ac:dyDescent="0.2">
      <c r="A209" s="100" t="s">
        <v>166</v>
      </c>
      <c r="B209" s="8" t="s">
        <v>98</v>
      </c>
      <c r="C209" s="71">
        <v>55221.455000000002</v>
      </c>
      <c r="D209" s="71">
        <v>68266.055999999997</v>
      </c>
      <c r="E209" s="71">
        <f>SUM(D209-C209)</f>
        <v>13044.600999999995</v>
      </c>
      <c r="F209" s="3">
        <f>SUM(D209/C209*100)</f>
        <v>123.62234207700611</v>
      </c>
      <c r="G209" s="71"/>
      <c r="H209" s="71"/>
      <c r="I209" s="71">
        <f t="shared" si="56"/>
        <v>0</v>
      </c>
      <c r="J209" s="3"/>
    </row>
    <row r="210" spans="1:10" x14ac:dyDescent="0.2">
      <c r="A210" s="55">
        <v>7460</v>
      </c>
      <c r="B210" s="8" t="s">
        <v>164</v>
      </c>
      <c r="C210" s="71">
        <f>C211</f>
        <v>5991.3860000000004</v>
      </c>
      <c r="D210" s="71">
        <f>D211</f>
        <v>18536.594000000001</v>
      </c>
      <c r="E210" s="71">
        <f>SUM(D210-C210)</f>
        <v>12545.208000000001</v>
      </c>
      <c r="F210" s="3" t="s">
        <v>415</v>
      </c>
      <c r="G210" s="71"/>
      <c r="H210" s="71">
        <f>H211</f>
        <v>64</v>
      </c>
      <c r="I210" s="71">
        <f t="shared" si="56"/>
        <v>64</v>
      </c>
      <c r="J210" s="3"/>
    </row>
    <row r="211" spans="1:10" ht="37.5" x14ac:dyDescent="0.2">
      <c r="A211" s="55">
        <v>7461</v>
      </c>
      <c r="B211" s="8" t="s">
        <v>165</v>
      </c>
      <c r="C211" s="2">
        <v>5991.3860000000004</v>
      </c>
      <c r="D211" s="2">
        <v>18536.594000000001</v>
      </c>
      <c r="E211" s="71">
        <f>SUM(D211-C211)</f>
        <v>12545.208000000001</v>
      </c>
      <c r="F211" s="3" t="s">
        <v>415</v>
      </c>
      <c r="G211" s="2"/>
      <c r="H211" s="2">
        <v>64</v>
      </c>
      <c r="I211" s="71">
        <f t="shared" si="56"/>
        <v>64</v>
      </c>
      <c r="J211" s="3"/>
    </row>
    <row r="212" spans="1:10" ht="37.5" x14ac:dyDescent="0.2">
      <c r="A212" s="50" t="s">
        <v>230</v>
      </c>
      <c r="B212" s="12" t="s">
        <v>231</v>
      </c>
      <c r="C212" s="68"/>
      <c r="D212" s="68"/>
      <c r="E212" s="71"/>
      <c r="F212" s="90"/>
      <c r="G212" s="71"/>
      <c r="H212" s="71"/>
      <c r="I212" s="71"/>
      <c r="J212" s="82"/>
    </row>
    <row r="213" spans="1:10" ht="20.25" x14ac:dyDescent="0.3">
      <c r="A213" s="129" t="s">
        <v>106</v>
      </c>
      <c r="B213" s="43" t="s">
        <v>168</v>
      </c>
      <c r="C213" s="91">
        <f>SUM(C214:C220)</f>
        <v>1029.278</v>
      </c>
      <c r="D213" s="91">
        <f>SUM(D214:D220)</f>
        <v>1707.9889999999998</v>
      </c>
      <c r="E213" s="68">
        <f>SUM(D213-C213)</f>
        <v>678.71099999999979</v>
      </c>
      <c r="F213" s="80" t="s">
        <v>412</v>
      </c>
      <c r="G213" s="91">
        <f>SUM(G214:G220)</f>
        <v>101550.913</v>
      </c>
      <c r="H213" s="91">
        <f>SUM(H214:H220)</f>
        <v>1233.69</v>
      </c>
      <c r="I213" s="68">
        <f>SUM(H213-G213)</f>
        <v>-100317.223</v>
      </c>
      <c r="J213" s="80">
        <f>SUM(H213/G213*100)</f>
        <v>1.2148487527630598</v>
      </c>
    </row>
    <row r="214" spans="1:10" x14ac:dyDescent="0.3">
      <c r="A214" s="130" t="s">
        <v>214</v>
      </c>
      <c r="B214" s="5" t="s">
        <v>105</v>
      </c>
      <c r="C214" s="2"/>
      <c r="D214" s="84"/>
      <c r="E214" s="71"/>
      <c r="F214" s="3"/>
      <c r="G214" s="2"/>
      <c r="H214" s="2"/>
      <c r="I214" s="71"/>
      <c r="J214" s="3"/>
    </row>
    <row r="215" spans="1:10" x14ac:dyDescent="0.3">
      <c r="A215" s="130" t="s">
        <v>241</v>
      </c>
      <c r="B215" s="131" t="s">
        <v>242</v>
      </c>
      <c r="C215" s="2"/>
      <c r="D215" s="84"/>
      <c r="E215" s="71"/>
      <c r="F215" s="3"/>
      <c r="G215" s="2"/>
      <c r="H215" s="2"/>
      <c r="I215" s="71"/>
      <c r="J215" s="3"/>
    </row>
    <row r="216" spans="1:10" x14ac:dyDescent="0.3">
      <c r="A216" s="130" t="s">
        <v>169</v>
      </c>
      <c r="B216" s="5" t="s">
        <v>103</v>
      </c>
      <c r="C216" s="2"/>
      <c r="D216" s="84"/>
      <c r="E216" s="71"/>
      <c r="F216" s="3"/>
      <c r="G216" s="2"/>
      <c r="H216" s="71">
        <v>1233.69</v>
      </c>
      <c r="I216" s="71">
        <f t="shared" ref="I216" si="57">SUM(H216-G216)</f>
        <v>1233.69</v>
      </c>
      <c r="J216" s="3"/>
    </row>
    <row r="217" spans="1:10" x14ac:dyDescent="0.3">
      <c r="A217" s="130" t="s">
        <v>222</v>
      </c>
      <c r="B217" s="5" t="s">
        <v>223</v>
      </c>
      <c r="C217" s="81"/>
      <c r="D217" s="81"/>
      <c r="E217" s="71"/>
      <c r="F217" s="90"/>
      <c r="G217" s="2"/>
      <c r="H217" s="2"/>
      <c r="I217" s="71"/>
      <c r="J217" s="3"/>
    </row>
    <row r="218" spans="1:10" x14ac:dyDescent="0.3">
      <c r="A218" s="50" t="s">
        <v>170</v>
      </c>
      <c r="B218" s="5" t="s">
        <v>100</v>
      </c>
      <c r="C218" s="2"/>
      <c r="D218" s="2"/>
      <c r="E218" s="71"/>
      <c r="F218" s="90"/>
      <c r="G218" s="2">
        <v>101550.913</v>
      </c>
      <c r="H218" s="2"/>
      <c r="I218" s="71">
        <f t="shared" ref="I218" si="58">SUM(H218-G218)</f>
        <v>-101550.913</v>
      </c>
      <c r="J218" s="3"/>
    </row>
    <row r="219" spans="1:10" x14ac:dyDescent="0.3">
      <c r="A219" s="50" t="s">
        <v>208</v>
      </c>
      <c r="B219" s="5" t="s">
        <v>211</v>
      </c>
      <c r="C219" s="2"/>
      <c r="D219" s="84">
        <v>114.994</v>
      </c>
      <c r="E219" s="71">
        <f>SUM(D219-C219)</f>
        <v>114.994</v>
      </c>
      <c r="F219" s="3"/>
      <c r="G219" s="2"/>
      <c r="H219" s="2"/>
      <c r="I219" s="71"/>
      <c r="J219" s="3"/>
    </row>
    <row r="220" spans="1:10" x14ac:dyDescent="0.3">
      <c r="A220" s="50" t="s">
        <v>172</v>
      </c>
      <c r="B220" s="132" t="s">
        <v>171</v>
      </c>
      <c r="C220" s="2">
        <f>C221+C222</f>
        <v>1029.278</v>
      </c>
      <c r="D220" s="2">
        <f>D221+D222</f>
        <v>1592.9949999999999</v>
      </c>
      <c r="E220" s="71">
        <f>SUM(D220-C220)</f>
        <v>563.71699999999987</v>
      </c>
      <c r="F220" s="3" t="s">
        <v>414</v>
      </c>
      <c r="G220" s="2"/>
      <c r="H220" s="2"/>
      <c r="I220" s="71"/>
      <c r="J220" s="3"/>
    </row>
    <row r="221" spans="1:10" ht="75" x14ac:dyDescent="0.2">
      <c r="A221" s="50" t="s">
        <v>238</v>
      </c>
      <c r="B221" s="8" t="s">
        <v>239</v>
      </c>
      <c r="C221" s="2"/>
      <c r="D221" s="2"/>
      <c r="E221" s="2"/>
      <c r="F221" s="3"/>
      <c r="G221" s="2"/>
      <c r="H221" s="71"/>
      <c r="I221" s="71"/>
      <c r="J221" s="3"/>
    </row>
    <row r="222" spans="1:10" x14ac:dyDescent="0.2">
      <c r="A222" s="50" t="s">
        <v>173</v>
      </c>
      <c r="B222" s="8" t="s">
        <v>104</v>
      </c>
      <c r="C222" s="2">
        <v>1029.278</v>
      </c>
      <c r="D222" s="84">
        <f>1013.849+579.146</f>
        <v>1592.9949999999999</v>
      </c>
      <c r="E222" s="71">
        <f>SUM(D222-C222)</f>
        <v>563.71699999999987</v>
      </c>
      <c r="F222" s="3" t="s">
        <v>414</v>
      </c>
      <c r="G222" s="2"/>
      <c r="H222" s="2"/>
      <c r="I222" s="71"/>
      <c r="J222" s="3"/>
    </row>
    <row r="223" spans="1:10" ht="20.25" x14ac:dyDescent="0.2">
      <c r="A223" s="56" t="s">
        <v>94</v>
      </c>
      <c r="B223" s="45" t="s">
        <v>188</v>
      </c>
      <c r="C223" s="91">
        <f>SUM(C224)+C227</f>
        <v>9764.9939999999988</v>
      </c>
      <c r="D223" s="91">
        <f>SUM(D224)+D227</f>
        <v>10118.841999999999</v>
      </c>
      <c r="E223" s="68">
        <f>SUM(D223-C223)</f>
        <v>353.84799999999996</v>
      </c>
      <c r="F223" s="80">
        <f>SUM(D223/C223*100)</f>
        <v>103.62363765917317</v>
      </c>
      <c r="G223" s="91">
        <f>SUM(G224)+G227</f>
        <v>33158.955000000002</v>
      </c>
      <c r="H223" s="91">
        <f>SUM(H224)+H227</f>
        <v>25080.877</v>
      </c>
      <c r="I223" s="68">
        <f t="shared" ref="I223:I225" si="59">SUM(H223-G223)</f>
        <v>-8078.0780000000013</v>
      </c>
      <c r="J223" s="80">
        <f t="shared" ref="J223:J225" si="60">SUM(H223/G223*100)</f>
        <v>75.638321533353505</v>
      </c>
    </row>
    <row r="224" spans="1:10" ht="40.5" x14ac:dyDescent="0.3">
      <c r="A224" s="58" t="s">
        <v>176</v>
      </c>
      <c r="B224" s="43" t="s">
        <v>177</v>
      </c>
      <c r="C224" s="91">
        <f>SUM(C225:C226)</f>
        <v>5110.45</v>
      </c>
      <c r="D224" s="91">
        <f>SUM(D225:D226)</f>
        <v>10096.041999999999</v>
      </c>
      <c r="E224" s="68">
        <f>SUM(D224-C224)</f>
        <v>4985.5919999999996</v>
      </c>
      <c r="F224" s="80" t="s">
        <v>411</v>
      </c>
      <c r="G224" s="91">
        <f>SUM(G225:G226)</f>
        <v>22010.564999999999</v>
      </c>
      <c r="H224" s="91">
        <f>SUM(H225:H226)</f>
        <v>24927.077000000001</v>
      </c>
      <c r="I224" s="68">
        <f t="shared" si="59"/>
        <v>2916.5120000000024</v>
      </c>
      <c r="J224" s="80">
        <f t="shared" si="60"/>
        <v>113.25050947124711</v>
      </c>
    </row>
    <row r="225" spans="1:11" x14ac:dyDescent="0.2">
      <c r="A225" s="50" t="s">
        <v>178</v>
      </c>
      <c r="B225" s="8" t="s">
        <v>179</v>
      </c>
      <c r="C225" s="2">
        <v>5110.45</v>
      </c>
      <c r="D225" s="84">
        <v>10096.041999999999</v>
      </c>
      <c r="E225" s="71">
        <f>SUM(D225-C225)</f>
        <v>4985.5919999999996</v>
      </c>
      <c r="F225" s="3" t="s">
        <v>411</v>
      </c>
      <c r="G225" s="2">
        <v>22010.564999999999</v>
      </c>
      <c r="H225" s="2">
        <v>24927.077000000001</v>
      </c>
      <c r="I225" s="71">
        <f t="shared" si="59"/>
        <v>2916.5120000000024</v>
      </c>
      <c r="J225" s="3">
        <f t="shared" si="60"/>
        <v>113.25050947124711</v>
      </c>
    </row>
    <row r="226" spans="1:11" x14ac:dyDescent="0.2">
      <c r="A226" s="50" t="s">
        <v>95</v>
      </c>
      <c r="B226" s="8" t="s">
        <v>180</v>
      </c>
      <c r="C226" s="2"/>
      <c r="D226" s="84"/>
      <c r="E226" s="71"/>
      <c r="F226" s="3"/>
      <c r="G226" s="2"/>
      <c r="H226" s="2"/>
      <c r="I226" s="71"/>
      <c r="J226" s="82"/>
    </row>
    <row r="227" spans="1:11" x14ac:dyDescent="0.2">
      <c r="A227" s="59" t="s">
        <v>185</v>
      </c>
      <c r="B227" s="44" t="s">
        <v>189</v>
      </c>
      <c r="C227" s="91">
        <f>SUM(C228:C230)</f>
        <v>4654.5439999999999</v>
      </c>
      <c r="D227" s="91">
        <f>SUM(D228:D230)</f>
        <v>22.8</v>
      </c>
      <c r="E227" s="68">
        <f>SUM(D227-C227)</f>
        <v>-4631.7439999999997</v>
      </c>
      <c r="F227" s="80">
        <f t="shared" ref="F227" si="61">SUM(D227/C227*100)</f>
        <v>0.48984390307621978</v>
      </c>
      <c r="G227" s="91">
        <f>SUM(G228:G230)</f>
        <v>11148.39</v>
      </c>
      <c r="H227" s="91">
        <f>SUM(H228:H230)</f>
        <v>153.80000000000001</v>
      </c>
      <c r="I227" s="68">
        <f t="shared" ref="I227" si="62">SUM(H227-G227)</f>
        <v>-10994.59</v>
      </c>
      <c r="J227" s="80">
        <f t="shared" ref="J227" si="63">SUM(H227/G227*100)</f>
        <v>1.3795713999958741</v>
      </c>
    </row>
    <row r="228" spans="1:11" x14ac:dyDescent="0.3">
      <c r="A228" s="50" t="s">
        <v>186</v>
      </c>
      <c r="B228" s="8" t="s">
        <v>202</v>
      </c>
      <c r="C228" s="81"/>
      <c r="D228" s="84">
        <v>22.8</v>
      </c>
      <c r="E228" s="71"/>
      <c r="F228" s="3"/>
      <c r="G228" s="2"/>
      <c r="H228" s="2"/>
      <c r="I228" s="71"/>
      <c r="J228" s="3"/>
    </row>
    <row r="229" spans="1:11" x14ac:dyDescent="0.3">
      <c r="A229" s="50" t="s">
        <v>187</v>
      </c>
      <c r="B229" s="8" t="s">
        <v>190</v>
      </c>
      <c r="C229" s="81"/>
      <c r="D229" s="93"/>
      <c r="E229" s="71"/>
      <c r="F229" s="3"/>
      <c r="G229" s="2"/>
      <c r="H229" s="2"/>
      <c r="I229" s="71"/>
      <c r="J229" s="82"/>
    </row>
    <row r="230" spans="1:11" x14ac:dyDescent="0.2">
      <c r="A230" s="50" t="s">
        <v>341</v>
      </c>
      <c r="B230" s="10" t="s">
        <v>342</v>
      </c>
      <c r="C230" s="95">
        <v>4654.5439999999999</v>
      </c>
      <c r="D230" s="84"/>
      <c r="E230" s="71">
        <f>SUM(D230-C230)</f>
        <v>-4654.5439999999999</v>
      </c>
      <c r="F230" s="3">
        <f t="shared" ref="F230" si="64">SUM(D230/C230*100)</f>
        <v>0</v>
      </c>
      <c r="G230" s="2">
        <v>11148.39</v>
      </c>
      <c r="H230" s="71">
        <v>153.80000000000001</v>
      </c>
      <c r="I230" s="71">
        <f>SUM(H230-G230)</f>
        <v>-10994.59</v>
      </c>
      <c r="J230" s="3">
        <f t="shared" ref="J230:J231" si="65">SUM(H230/G230*100)</f>
        <v>1.3795713999958741</v>
      </c>
    </row>
    <row r="231" spans="1:11" ht="20.25" x14ac:dyDescent="0.2">
      <c r="A231" s="52"/>
      <c r="B231" s="9" t="s">
        <v>17</v>
      </c>
      <c r="C231" s="91">
        <f>C89+C92+C115+C128+C158+C164+C178+C194+C223</f>
        <v>720415.49386999989</v>
      </c>
      <c r="D231" s="91">
        <f>D89+D92+D115+D128+D158+D164+D178+D194+D223</f>
        <v>822739.25066999998</v>
      </c>
      <c r="E231" s="68">
        <f>SUM(D231-C231)</f>
        <v>102323.75680000009</v>
      </c>
      <c r="F231" s="80">
        <f t="shared" ref="F231:F232" si="66">SUM(D231/C231*100)</f>
        <v>114.20343644336785</v>
      </c>
      <c r="G231" s="91">
        <f>G89+G92+G115+G128+G158+G164+G178+G194+G223</f>
        <v>205094.69014999998</v>
      </c>
      <c r="H231" s="91">
        <f>H89+H92+H115+H128+H158+H164+H178+H194+H223</f>
        <v>78991.885539999988</v>
      </c>
      <c r="I231" s="68">
        <f>SUM(H231-G231)</f>
        <v>-126102.80460999999</v>
      </c>
      <c r="J231" s="80">
        <f t="shared" si="65"/>
        <v>38.514836967367486</v>
      </c>
      <c r="K231" s="40"/>
    </row>
    <row r="232" spans="1:11" ht="20.25" x14ac:dyDescent="0.2">
      <c r="A232" s="52"/>
      <c r="B232" s="9" t="s">
        <v>15</v>
      </c>
      <c r="C232" s="91">
        <f>SUM(C233:C233)</f>
        <v>10000</v>
      </c>
      <c r="D232" s="91">
        <f>SUM(D233:D233)</f>
        <v>10000</v>
      </c>
      <c r="E232" s="68">
        <f>SUM(D232-C232)</f>
        <v>0</v>
      </c>
      <c r="F232" s="80">
        <f t="shared" si="66"/>
        <v>100</v>
      </c>
      <c r="G232" s="91"/>
      <c r="H232" s="91"/>
      <c r="I232" s="68"/>
      <c r="J232" s="83"/>
    </row>
    <row r="233" spans="1:11" x14ac:dyDescent="0.2">
      <c r="A233" s="51" t="s">
        <v>215</v>
      </c>
      <c r="B233" s="13" t="s">
        <v>210</v>
      </c>
      <c r="C233" s="71">
        <v>10000</v>
      </c>
      <c r="D233" s="84">
        <v>10000</v>
      </c>
      <c r="E233" s="71">
        <f t="shared" ref="E233" si="67">SUM(D233-C233)</f>
        <v>0</v>
      </c>
      <c r="F233" s="3">
        <f>SUM(D233/C233*100)</f>
        <v>100</v>
      </c>
      <c r="G233" s="71"/>
      <c r="H233" s="71"/>
      <c r="I233" s="71"/>
      <c r="J233" s="82"/>
    </row>
    <row r="234" spans="1:11" ht="20.25" x14ac:dyDescent="0.2">
      <c r="A234" s="49"/>
      <c r="B234" s="47" t="s">
        <v>19</v>
      </c>
      <c r="C234" s="91">
        <f>C231+C232</f>
        <v>730415.49386999989</v>
      </c>
      <c r="D234" s="91">
        <f>D231+D232</f>
        <v>832739.25066999998</v>
      </c>
      <c r="E234" s="68">
        <f t="shared" ref="E234" si="68">SUM(D234-C234)</f>
        <v>102323.75680000009</v>
      </c>
      <c r="F234" s="80">
        <f>SUM(D234/C234*100)</f>
        <v>114.00897949985324</v>
      </c>
      <c r="G234" s="91">
        <f>G231+G232</f>
        <v>205094.69014999998</v>
      </c>
      <c r="H234" s="91">
        <f>H231+H232</f>
        <v>78991.885539999988</v>
      </c>
      <c r="I234" s="68">
        <f t="shared" ref="I234" si="69">SUM(H234-G234)</f>
        <v>-126102.80460999999</v>
      </c>
      <c r="J234" s="83">
        <f t="shared" ref="J234" si="70">SUM(H234/G234*100)</f>
        <v>38.514836967367486</v>
      </c>
    </row>
    <row r="235" spans="1:11" ht="20.25" x14ac:dyDescent="0.2">
      <c r="A235" s="49"/>
      <c r="B235" s="48" t="s">
        <v>18</v>
      </c>
      <c r="C235" s="68"/>
      <c r="D235" s="68"/>
      <c r="E235" s="68"/>
      <c r="F235" s="82"/>
      <c r="G235" s="68">
        <f>SUM(G237:G238)</f>
        <v>-667.07799999999997</v>
      </c>
      <c r="H235" s="68">
        <f>SUM(H237:H238)</f>
        <v>-2254.1759999999999</v>
      </c>
      <c r="I235" s="68">
        <f t="shared" ref="I235" si="71">SUM(H235-G235)</f>
        <v>-1587.098</v>
      </c>
      <c r="J235" s="83" t="s">
        <v>394</v>
      </c>
    </row>
    <row r="236" spans="1:11" ht="40.5" x14ac:dyDescent="0.2">
      <c r="A236" s="49" t="s">
        <v>183</v>
      </c>
      <c r="B236" s="48" t="s">
        <v>184</v>
      </c>
      <c r="C236" s="68"/>
      <c r="D236" s="68"/>
      <c r="E236" s="68"/>
      <c r="F236" s="82"/>
      <c r="G236" s="68">
        <f>SUM(G237:G238)</f>
        <v>-667.07799999999997</v>
      </c>
      <c r="H236" s="68">
        <f>SUM(H237:H238)</f>
        <v>-2254.1759999999999</v>
      </c>
      <c r="I236" s="68">
        <f t="shared" ref="I236" si="72">SUM(H236-G236)</f>
        <v>-1587.098</v>
      </c>
      <c r="J236" s="83" t="s">
        <v>394</v>
      </c>
    </row>
    <row r="237" spans="1:11" ht="37.5" x14ac:dyDescent="0.2">
      <c r="A237" s="50" t="s">
        <v>181</v>
      </c>
      <c r="B237" s="10" t="s">
        <v>228</v>
      </c>
      <c r="C237" s="71"/>
      <c r="D237" s="71"/>
      <c r="E237" s="71"/>
      <c r="F237" s="82"/>
      <c r="G237" s="71"/>
      <c r="H237" s="71"/>
      <c r="I237" s="71"/>
      <c r="J237" s="82"/>
    </row>
    <row r="238" spans="1:11" ht="37.5" x14ac:dyDescent="0.2">
      <c r="A238" s="50" t="s">
        <v>182</v>
      </c>
      <c r="B238" s="10" t="s">
        <v>229</v>
      </c>
      <c r="C238" s="71"/>
      <c r="D238" s="71"/>
      <c r="E238" s="71"/>
      <c r="F238" s="3"/>
      <c r="G238" s="71">
        <v>-667.07799999999997</v>
      </c>
      <c r="H238" s="71">
        <v>-2254.1759999999999</v>
      </c>
      <c r="I238" s="71">
        <f t="shared" ref="I238:I239" si="73">SUM(H238-G238)</f>
        <v>-1587.098</v>
      </c>
      <c r="J238" s="82" t="s">
        <v>394</v>
      </c>
    </row>
    <row r="239" spans="1:11" ht="20.25" x14ac:dyDescent="0.2">
      <c r="A239" s="60"/>
      <c r="B239" s="48" t="s">
        <v>16</v>
      </c>
      <c r="C239" s="91">
        <f>C234+C235</f>
        <v>730415.49386999989</v>
      </c>
      <c r="D239" s="91">
        <f>D234+D235</f>
        <v>832739.25066999998</v>
      </c>
      <c r="E239" s="68">
        <f>SUM(D239-C239)</f>
        <v>102323.75680000009</v>
      </c>
      <c r="F239" s="80">
        <f>SUM(D239/C239*100)</f>
        <v>114.00897949985324</v>
      </c>
      <c r="G239" s="91">
        <f>G234+G235</f>
        <v>204427.61214999997</v>
      </c>
      <c r="H239" s="91">
        <f>H234+H235</f>
        <v>76737.709539999982</v>
      </c>
      <c r="I239" s="68">
        <f t="shared" si="73"/>
        <v>-127689.90260999999</v>
      </c>
      <c r="J239" s="83">
        <f t="shared" ref="J239" si="74">SUM(H239/G239*100)</f>
        <v>37.537839792255276</v>
      </c>
    </row>
    <row r="240" spans="1:11" ht="20.25" x14ac:dyDescent="0.2">
      <c r="A240" s="60"/>
      <c r="B240" s="45" t="s">
        <v>20</v>
      </c>
      <c r="C240" s="91"/>
      <c r="D240" s="91"/>
      <c r="E240" s="71"/>
      <c r="F240" s="3"/>
      <c r="G240" s="91"/>
      <c r="H240" s="91"/>
      <c r="I240" s="68"/>
      <c r="J240" s="83"/>
    </row>
    <row r="241" spans="1:10" ht="20.25" x14ac:dyDescent="0.2">
      <c r="A241" s="61"/>
      <c r="B241" s="45" t="s">
        <v>21</v>
      </c>
      <c r="C241" s="91">
        <f>-C242</f>
        <v>591194.96600000001</v>
      </c>
      <c r="D241" s="91">
        <f>-D242</f>
        <v>408745.38199999998</v>
      </c>
      <c r="E241" s="68">
        <f t="shared" ref="E241:E246" si="75">SUM(D241-C241)</f>
        <v>-182449.58400000003</v>
      </c>
      <c r="F241" s="80">
        <f>SUM(D241/C241*100)</f>
        <v>69.138846828408205</v>
      </c>
      <c r="G241" s="91">
        <f t="shared" ref="G241:H241" si="76">-G242</f>
        <v>-140306.41399999999</v>
      </c>
      <c r="H241" s="91">
        <f t="shared" si="76"/>
        <v>-9052.6790000000001</v>
      </c>
      <c r="I241" s="68">
        <f t="shared" ref="I241:I242" si="77">SUM(H241-G241)</f>
        <v>131253.73499999999</v>
      </c>
      <c r="J241" s="83">
        <f t="shared" ref="J241:J242" si="78">SUM(H241/G241*100)</f>
        <v>6.452077807362393</v>
      </c>
    </row>
    <row r="242" spans="1:10" ht="20.25" x14ac:dyDescent="0.2">
      <c r="A242" s="98">
        <v>200000</v>
      </c>
      <c r="B242" s="45" t="s">
        <v>22</v>
      </c>
      <c r="C242" s="91">
        <f>SUM(C243:C244)</f>
        <v>-591194.96600000001</v>
      </c>
      <c r="D242" s="91">
        <f>SUM(D243:D244)</f>
        <v>-408745.38199999998</v>
      </c>
      <c r="E242" s="68">
        <f t="shared" si="75"/>
        <v>182449.58400000003</v>
      </c>
      <c r="F242" s="80">
        <f>SUM(D242/C242*100)</f>
        <v>69.138846828408205</v>
      </c>
      <c r="G242" s="91">
        <f>SUM(G243:G245)</f>
        <v>140306.41399999999</v>
      </c>
      <c r="H242" s="91">
        <f>SUM(H243:H245)</f>
        <v>9052.6790000000001</v>
      </c>
      <c r="I242" s="68">
        <f t="shared" si="77"/>
        <v>-131253.73499999999</v>
      </c>
      <c r="J242" s="83">
        <f t="shared" si="78"/>
        <v>6.452077807362393</v>
      </c>
    </row>
    <row r="243" spans="1:10" x14ac:dyDescent="0.3">
      <c r="A243" s="62">
        <v>205000</v>
      </c>
      <c r="B243" s="5" t="s">
        <v>23</v>
      </c>
      <c r="C243" s="81">
        <v>-3452.2779999999998</v>
      </c>
      <c r="D243" s="81">
        <v>-4081.527</v>
      </c>
      <c r="E243" s="71">
        <f t="shared" si="75"/>
        <v>-629.24900000000025</v>
      </c>
      <c r="F243" s="82">
        <f>SUM(D243/C243*100)</f>
        <v>118.22706630230822</v>
      </c>
      <c r="G243" s="81">
        <v>1993.819</v>
      </c>
      <c r="H243" s="81">
        <v>-5663.6559999999999</v>
      </c>
      <c r="I243" s="71">
        <f>SUM(H243-G243)</f>
        <v>-7657.4750000000004</v>
      </c>
      <c r="J243" s="82">
        <f>SUM(H243/G243*100)</f>
        <v>-284.06068956108857</v>
      </c>
    </row>
    <row r="244" spans="1:10" x14ac:dyDescent="0.3">
      <c r="A244" s="62">
        <v>208000</v>
      </c>
      <c r="B244" s="5" t="s">
        <v>24</v>
      </c>
      <c r="C244" s="81">
        <v>-587742.68799999997</v>
      </c>
      <c r="D244" s="81">
        <v>-404663.85499999998</v>
      </c>
      <c r="E244" s="71">
        <f t="shared" si="75"/>
        <v>183078.83299999998</v>
      </c>
      <c r="F244" s="82">
        <f>SUM(D244/C244*100)</f>
        <v>68.850512862526671</v>
      </c>
      <c r="G244" s="81">
        <v>138312.595</v>
      </c>
      <c r="H244" s="81">
        <v>14716.334999999999</v>
      </c>
      <c r="I244" s="71">
        <f>SUM(H244-G244)</f>
        <v>-123596.26000000001</v>
      </c>
      <c r="J244" s="82">
        <f>SUM(H244/G244*100)</f>
        <v>10.639909546921594</v>
      </c>
    </row>
    <row r="245" spans="1:10" x14ac:dyDescent="0.3">
      <c r="A245" s="78">
        <v>300000</v>
      </c>
      <c r="B245" s="79" t="s">
        <v>337</v>
      </c>
      <c r="C245" s="94">
        <v>0</v>
      </c>
      <c r="D245" s="94">
        <v>0</v>
      </c>
      <c r="E245" s="68">
        <f t="shared" si="75"/>
        <v>0</v>
      </c>
      <c r="F245" s="80"/>
      <c r="G245" s="94">
        <v>0</v>
      </c>
      <c r="H245" s="94">
        <v>0</v>
      </c>
      <c r="I245" s="68">
        <f>SUM(H245-G245)</f>
        <v>0</v>
      </c>
      <c r="J245" s="83"/>
    </row>
    <row r="246" spans="1:10" ht="20.25" x14ac:dyDescent="0.3">
      <c r="A246" s="96">
        <v>900230</v>
      </c>
      <c r="B246" s="43" t="s">
        <v>25</v>
      </c>
      <c r="C246" s="91">
        <f>-C241</f>
        <v>-591194.96600000001</v>
      </c>
      <c r="D246" s="91">
        <f>-D241</f>
        <v>-408745.38199999998</v>
      </c>
      <c r="E246" s="68">
        <f t="shared" si="75"/>
        <v>182449.58400000003</v>
      </c>
      <c r="F246" s="80">
        <f>SUM(D246/C246*100)</f>
        <v>69.138846828408205</v>
      </c>
      <c r="G246" s="91">
        <f>-G241</f>
        <v>140306.41399999999</v>
      </c>
      <c r="H246" s="91">
        <f>-H241</f>
        <v>9052.6790000000001</v>
      </c>
      <c r="I246" s="68">
        <f>SUM(H246-G246)</f>
        <v>-131253.73499999999</v>
      </c>
      <c r="J246" s="83">
        <f>SUM(H246/G246*100)</f>
        <v>6.452077807362393</v>
      </c>
    </row>
    <row r="247" spans="1:10" ht="20.25" x14ac:dyDescent="0.3">
      <c r="A247" s="133" t="s">
        <v>349</v>
      </c>
      <c r="B247" s="133"/>
      <c r="C247" s="133"/>
      <c r="D247" s="133"/>
      <c r="E247" s="133"/>
      <c r="F247" s="133"/>
      <c r="G247" s="133"/>
      <c r="H247" s="133"/>
      <c r="I247" s="133"/>
      <c r="J247" s="133"/>
    </row>
    <row r="248" spans="1:10" ht="56.25" x14ac:dyDescent="0.2">
      <c r="A248" s="63" t="s">
        <v>2</v>
      </c>
      <c r="B248" s="64" t="s">
        <v>27</v>
      </c>
      <c r="C248" s="65" t="s">
        <v>386</v>
      </c>
      <c r="D248" s="65" t="s">
        <v>387</v>
      </c>
      <c r="E248" s="65" t="s">
        <v>29</v>
      </c>
      <c r="F248" s="66" t="s">
        <v>30</v>
      </c>
      <c r="G248" s="65" t="s">
        <v>386</v>
      </c>
      <c r="H248" s="65" t="s">
        <v>387</v>
      </c>
      <c r="I248" s="65" t="s">
        <v>29</v>
      </c>
      <c r="J248" s="66" t="s">
        <v>30</v>
      </c>
    </row>
    <row r="249" spans="1:10" ht="20.25" x14ac:dyDescent="0.3">
      <c r="A249" s="96">
        <v>400000</v>
      </c>
      <c r="B249" s="43" t="s">
        <v>26</v>
      </c>
      <c r="C249" s="67">
        <v>81646.316999999995</v>
      </c>
      <c r="D249" s="67">
        <v>81646.316999999995</v>
      </c>
      <c r="E249" s="68">
        <f>SUM(D249-C249)</f>
        <v>0</v>
      </c>
      <c r="F249" s="69">
        <f>SUM(D249/C249*100)</f>
        <v>100</v>
      </c>
      <c r="G249" s="70"/>
      <c r="H249" s="70"/>
      <c r="I249" s="71"/>
      <c r="J249" s="69"/>
    </row>
    <row r="250" spans="1:10" ht="37.5" x14ac:dyDescent="0.3">
      <c r="A250" s="62">
        <v>420000</v>
      </c>
      <c r="B250" s="10" t="s">
        <v>28</v>
      </c>
      <c r="C250" s="72">
        <v>81646.316999999995</v>
      </c>
      <c r="D250" s="72">
        <v>81646.316999999995</v>
      </c>
      <c r="E250" s="71">
        <f>SUM(D250-C250)</f>
        <v>0</v>
      </c>
      <c r="F250" s="69">
        <f>SUM(D250/C250*100)</f>
        <v>100</v>
      </c>
      <c r="G250" s="73"/>
      <c r="H250" s="73"/>
      <c r="I250" s="71"/>
      <c r="J250" s="69"/>
    </row>
    <row r="251" spans="1:10" ht="20.25" x14ac:dyDescent="0.3">
      <c r="A251" s="96">
        <v>500000</v>
      </c>
      <c r="B251" s="43" t="s">
        <v>334</v>
      </c>
      <c r="C251" s="67">
        <f>SUM(C252)</f>
        <v>14418.395</v>
      </c>
      <c r="D251" s="67">
        <f>SUM(D252)</f>
        <v>11516.699000000001</v>
      </c>
      <c r="E251" s="68">
        <f>SUM(D251-C251)</f>
        <v>-2901.6959999999999</v>
      </c>
      <c r="F251" s="69">
        <f>SUM(D251/C251*100)</f>
        <v>79.875041570160903</v>
      </c>
      <c r="G251" s="70"/>
      <c r="H251" s="70"/>
      <c r="I251" s="71"/>
      <c r="J251" s="69"/>
    </row>
    <row r="252" spans="1:10" x14ac:dyDescent="0.3">
      <c r="A252" s="74">
        <v>510000</v>
      </c>
      <c r="B252" s="13" t="s">
        <v>335</v>
      </c>
      <c r="C252" s="72">
        <v>14418.395</v>
      </c>
      <c r="D252" s="72">
        <v>11516.699000000001</v>
      </c>
      <c r="E252" s="71">
        <f>SUM(D252-C252)</f>
        <v>-2901.6959999999999</v>
      </c>
      <c r="F252" s="69">
        <f>SUM(D252/C252*100)</f>
        <v>79.875041570160903</v>
      </c>
      <c r="G252" s="73"/>
      <c r="H252" s="73"/>
      <c r="I252" s="71"/>
      <c r="J252" s="69"/>
    </row>
    <row r="253" spans="1:10" ht="20.25" x14ac:dyDescent="0.3">
      <c r="A253" s="75"/>
      <c r="B253" s="43" t="s">
        <v>333</v>
      </c>
      <c r="C253" s="70">
        <f>SUM(C249)+C251</f>
        <v>96064.712</v>
      </c>
      <c r="D253" s="70">
        <f>SUM(D249)+D251</f>
        <v>93163.016000000003</v>
      </c>
      <c r="E253" s="68">
        <f>SUM(D253-C253)</f>
        <v>-2901.6959999999963</v>
      </c>
      <c r="F253" s="69">
        <f>SUM(D253/C253*100)</f>
        <v>96.979436111774319</v>
      </c>
      <c r="G253" s="73"/>
      <c r="H253" s="73"/>
      <c r="I253" s="73"/>
      <c r="J253" s="76"/>
    </row>
    <row r="254" spans="1:10" x14ac:dyDescent="0.3">
      <c r="A254" s="77"/>
    </row>
  </sheetData>
  <customSheetViews>
    <customSheetView guid="{868786DC-4C96-45F5-A272-3E03D4B934A0}" scale="58" showPageBreaks="1" fitToPage="1">
      <pane xSplit="2" ySplit="9" topLeftCell="C10" activePane="bottomRight" state="frozen"/>
      <selection pane="bottomRight" activeCell="A2" sqref="A2:J2"/>
      <pageMargins left="0.19685039370078741" right="0.23622047244094491" top="0.19685039370078741" bottom="0.19685039370078741" header="0.15748031496062992" footer="0.15748031496062992"/>
      <pageSetup paperSize="9" scale="48" fitToHeight="12" orientation="landscape" horizontalDpi="120" verticalDpi="144" r:id="rId1"/>
      <headerFooter alignWithMargins="0"/>
    </customSheetView>
    <customSheetView guid="{CFD58EC5-F475-4F0C-8822-861C497EA100}" scale="75" showPageBreaks="1" printArea="1" hiddenRows="1">
      <pane ySplit="7" topLeftCell="A241" activePane="bottomLeft" state="frozen"/>
      <selection pane="bottomLeft" activeCell="B10" sqref="B10"/>
      <rowBreaks count="1" manualBreakCount="1">
        <brk id="264" max="9" man="1"/>
      </rowBreaks>
      <pageMargins left="0.43307086614173229" right="0.23622047244094491" top="0.35433070866141736" bottom="0.74803149606299213" header="0.31496062992125984" footer="0.31496062992125984"/>
      <pageSetup paperSize="9" scale="47" fitToHeight="11" orientation="landscape" verticalDpi="144" r:id="rId2"/>
      <headerFooter scaleWithDoc="0" alignWithMargins="0"/>
    </customSheetView>
    <customSheetView guid="{68CBFC64-03A4-4F74-B34E-EE1DB915A668}" scale="85" showPageBreaks="1" fitToPage="1">
      <pane xSplit="2" ySplit="9" topLeftCell="D101" activePane="bottomRight" state="frozen"/>
      <selection pane="bottomRight" activeCell="L109" sqref="L109"/>
      <pageMargins left="0.19685039370078741" right="0.23622047244094491" top="0.19685039370078741" bottom="0.19685039370078741" header="0.15748031496062992" footer="0.15748031496062992"/>
      <pageSetup paperSize="9" scale="10" orientation="landscape" verticalDpi="144" r:id="rId3"/>
      <headerFooter alignWithMargins="0"/>
    </customSheetView>
    <customSheetView guid="{1BDFBE17-25BB-4BB9-B67F-4757B39B2D64}" scale="70" showPageBreaks="1" fitToPage="1" hiddenRows="1">
      <pane xSplit="2" ySplit="9" topLeftCell="C70" activePane="bottomRight" state="frozen"/>
      <selection pane="bottomRight" activeCell="B70" sqref="B70"/>
      <pageMargins left="0.19685039370078741" right="0.23622047244094491" top="0.19685039370078741" bottom="0.19685039370078741" header="0.15748031496062992" footer="0.15748031496062992"/>
      <pageSetup paperSize="9" scale="20" fitToHeight="12" orientation="landscape" verticalDpi="144" r:id="rId4"/>
      <headerFooter alignWithMargins="0"/>
    </customSheetView>
    <customSheetView guid="{06B33669-D909-4CD8-806F-33C009B9DF0A}" scale="75" showPageBreaks="1" fitToPage="1">
      <pane xSplit="2" ySplit="9" topLeftCell="C252" activePane="bottomRight" state="frozen"/>
      <selection pane="bottomRight" activeCell="G269" sqref="G254:G269"/>
      <pageMargins left="0.19685039370078741" right="0.23622047244094491" top="0.19685039370078741" bottom="0.19685039370078741" header="0.15748031496062992" footer="0.15748031496062992"/>
      <pageSetup paperSize="9" scale="29" fitToHeight="12" orientation="portrait" horizontalDpi="120" verticalDpi="144" r:id="rId5"/>
      <headerFooter alignWithMargins="0"/>
    </customSheetView>
    <customSheetView guid="{675C859F-867B-4E3E-8283-3B2C94BFA5E5}" scale="80" showPageBreaks="1" fitToPage="1">
      <pane xSplit="2" ySplit="9" topLeftCell="E182" activePane="bottomRight" state="frozen"/>
      <selection pane="bottomRight" activeCell="B4" sqref="B4:B5"/>
      <pageMargins left="0.19685039370078741" right="0.23622047244094491" top="0.19685039370078741" bottom="0.19685039370078741" header="0.15748031496062992" footer="0.15748031496062992"/>
      <pageSetup paperSize="9" scale="42" fitToHeight="12" orientation="landscape" horizontalDpi="120" verticalDpi="144" r:id="rId6"/>
      <headerFooter alignWithMargins="0"/>
    </customSheetView>
    <customSheetView guid="{3824CD03-2F75-4531-8348-997F8B6518CE}" scale="85" fitToPage="1">
      <pane xSplit="2" ySplit="9" topLeftCell="C201" activePane="bottomRight" state="frozen"/>
      <selection pane="bottomRight" activeCell="F218" sqref="F218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7"/>
      <headerFooter alignWithMargins="0"/>
    </customSheetView>
    <customSheetView guid="{84AB9039-6109-4932-AA14-522BD4A30F0B}" scale="75" showPageBreaks="1" fitToPage="1">
      <pane xSplit="2" ySplit="9" topLeftCell="C10" activePane="bottomRight" state="frozen"/>
      <selection pane="bottomRight" activeCell="C281" sqref="C281"/>
      <pageMargins left="0.19685039370078741" right="0.23622047244094491" top="0.19685039370078741" bottom="0.19685039370078741" header="0.15748031496062992" footer="0.15748031496062992"/>
      <pageSetup paperSize="9" scale="42" fitToHeight="12" orientation="landscape" horizontalDpi="120" verticalDpi="144" r:id="rId8"/>
      <headerFooter alignWithMargins="0"/>
    </customSheetView>
    <customSheetView guid="{713A662A-DFDD-43FB-A56E-1E210432D89D}" scale="85" fitToPage="1">
      <pane xSplit="2" ySplit="9" topLeftCell="C104" activePane="bottomRight" state="frozen"/>
      <selection pane="bottomRight" activeCell="C117" sqref="C117:C118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9"/>
      <headerFooter alignWithMargins="0"/>
    </customSheetView>
    <customSheetView guid="{F9324F9E-6E0D-484A-B1A6-F87CCAA93894}" scale="90" fitToPage="1">
      <pane xSplit="2" ySplit="9" topLeftCell="C121" activePane="bottomRight" state="frozen"/>
      <selection pane="bottomRight" activeCell="G323" sqref="G32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10"/>
      <headerFooter alignWithMargins="0"/>
    </customSheetView>
    <customSheetView guid="{90518B97-7307-4173-A97E-975285B914B1}" scale="75" showPageBreaks="1" topLeftCell="A115">
      <selection activeCell="C120" sqref="C120"/>
      <pageMargins left="0.47244094488188981" right="0.23622047244094491" top="0.19685039370078741" bottom="0.19685039370078741" header="0.15748031496062992" footer="0.15748031496062992"/>
      <pageSetup paperSize="9" scale="48" fitToHeight="12" orientation="landscape" verticalDpi="144" r:id="rId11"/>
      <headerFooter differentFirst="1" alignWithMargins="0">
        <oddFooter>&amp;R&amp;P</oddFooter>
      </headerFooter>
    </customSheetView>
    <customSheetView guid="{2C18B72E-FABC-405E-9989-871873679CB9}" scale="85" fitToPage="1">
      <pane xSplit="2" ySplit="9" topLeftCell="C165" activePane="bottomRight" state="frozen"/>
      <selection pane="bottomRight" activeCell="A163" sqref="A163:J171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12"/>
      <headerFooter alignWithMargins="0"/>
    </customSheetView>
    <customSheetView guid="{8112C56A-816E-41B5-AC5C-5C34336EE27C}" scale="85" fitToPage="1">
      <pane xSplit="2" ySplit="9" topLeftCell="F215" activePane="bottomRight" state="frozen"/>
      <selection pane="bottomRight" activeCell="H220" sqref="H220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13"/>
      <headerFooter alignWithMargins="0"/>
    </customSheetView>
    <customSheetView guid="{B0CF427B-E64B-46A6-97A4-9B49090FE4BE}" scale="85" fitToPage="1">
      <pane xSplit="2" ySplit="9" topLeftCell="C130" activePane="bottomRight" state="frozen"/>
      <selection pane="bottomRight" activeCell="A133" sqref="A133:IV133"/>
      <pageMargins left="0.19685039370078741" right="0.23622047244094491" top="0.19685039370078741" bottom="0.19685039370078741" header="0.15748031496062992" footer="0.15748031496062992"/>
      <pageSetup paperSize="9" scale="29" fitToHeight="12" orientation="landscape" horizontalDpi="120" verticalDpi="144" r:id="rId14"/>
      <headerFooter alignWithMargins="0"/>
    </customSheetView>
    <customSheetView guid="{72EDDA2C-BFF2-4D48-A13B-2B9C46213374}" scale="75" fitToPage="1">
      <pane xSplit="2" ySplit="9" topLeftCell="D242" activePane="bottomRight" state="frozen"/>
      <selection pane="bottomRight" activeCell="H241" sqref="H241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15"/>
      <headerFooter alignWithMargins="0"/>
    </customSheetView>
    <customSheetView guid="{839A87F2-F73A-45C5-ADB8-392A99CC1EFF}" scale="85" fitToPage="1">
      <pane xSplit="2" ySplit="4" topLeftCell="C286" activePane="bottomRight" state="frozen"/>
      <selection pane="bottomRight" activeCell="L291" sqref="L291"/>
      <pageMargins left="0.19685039370078741" right="0.23622047244094491" top="0.19685039370078741" bottom="0.19685039370078741" header="0.15748031496062992" footer="0.15748031496062992"/>
      <pageSetup paperSize="9" scale="48" fitToHeight="12" orientation="landscape" horizontalDpi="120" verticalDpi="144" r:id="rId16"/>
      <headerFooter alignWithMargins="0"/>
    </customSheetView>
    <customSheetView guid="{5EEB5DC5-097B-47D6-81BA-F19E1000B57E}" scale="75" fitToPage="1" printArea="1" showRuler="0">
      <pane xSplit="2" ySplit="9" topLeftCell="C131" activePane="bottomRight" state="frozen"/>
      <selection pane="bottomRight" activeCell="G189" sqref="G189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17"/>
      <headerFooter alignWithMargins="0"/>
    </customSheetView>
    <customSheetView guid="{795D5ECF-BF90-4F3E-A74E-B1A55C8421F2}" scale="75" fitToPage="1">
      <pane xSplit="2" ySplit="9" topLeftCell="C65" activePane="bottomRight" state="frozen"/>
      <selection pane="bottomRight" activeCell="B83" sqref="B8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18"/>
      <headerFooter alignWithMargins="0"/>
    </customSheetView>
    <customSheetView guid="{E147D13D-D04D-431E-888C-5A9AE670FC44}" scale="75" showPageBreaks="1" view="pageBreakPreview" showRuler="0" topLeftCell="A7">
      <pane xSplit="2" ySplit="10" topLeftCell="C140" activePane="bottomRight" state="frozen"/>
      <selection pane="bottomRight" activeCell="A145" sqref="A145"/>
      <pageMargins left="0.19685039370078741" right="0.23622047244094491" top="0.19685039370078741" bottom="0.19685039370078741" header="0.15748031496062992" footer="0.15748031496062992"/>
      <pageSetup paperSize="9" scale="59" orientation="landscape" horizontalDpi="120" verticalDpi="144" r:id="rId19"/>
      <headerFooter alignWithMargins="0"/>
    </customSheetView>
    <customSheetView guid="{3B5575E9-696E-4E1F-8BBE-8483CF318052}" scale="75" fitToPage="1" printArea="1" showRuler="0">
      <pane xSplit="2" ySplit="9" topLeftCell="G49" activePane="bottomRight" state="frozen"/>
      <selection pane="bottomRight" activeCell="G52" sqref="G52"/>
      <pageMargins left="0.19685039370078741" right="0.23622047244094491" top="0.19685039370078741" bottom="0.19685039370078741" header="0.15748031496062992" footer="0.15748031496062992"/>
      <pageSetup paperSize="9" scale="58" fitToHeight="12" orientation="landscape" horizontalDpi="120" verticalDpi="144" r:id="rId20"/>
      <headerFooter alignWithMargins="0"/>
    </customSheetView>
    <customSheetView guid="{452C56A1-7A56-4ADE-A5CF-E260228787E3}" scale="75" showPageBreaks="1" fitToPage="1" printArea="1" view="pageBreakPreview" showRuler="0" topLeftCell="A6">
      <pane xSplit="2" ySplit="4" topLeftCell="J189" activePane="bottomRight" state="frozen"/>
      <selection pane="bottomRight" activeCell="A197" sqref="A197:J197"/>
      <pageMargins left="0.19685039370078741" right="0.23622047244094491" top="0.19685039370078741" bottom="0.19685039370078741" header="0.15748031496062992" footer="0.15748031496062992"/>
      <pageSetup paperSize="9" scale="53" fitToHeight="12" orientation="landscape" horizontalDpi="120" verticalDpi="144" r:id="rId21"/>
      <headerFooter alignWithMargins="0"/>
    </customSheetView>
    <customSheetView guid="{7EDDA008-F905-436E-A980-951BDACDA577}" scale="80" fitToPage="1">
      <pane xSplit="2" ySplit="9" topLeftCell="C10" activePane="bottomRight" state="frozen"/>
      <selection pane="bottomRight" activeCell="I19" sqref="I19"/>
      <pageMargins left="0.19685039370078741" right="0.23622047244094491" top="0.19685039370078741" bottom="0.19685039370078741" header="0.15748031496062992" footer="0.15748031496062992"/>
      <pageSetup paperSize="9" scale="50" fitToHeight="12" orientation="landscape" horizontalDpi="120" verticalDpi="144" r:id="rId22"/>
      <headerFooter alignWithMargins="0"/>
    </customSheetView>
    <customSheetView guid="{2A0A5548-2EEF-4469-A03C-FA481083CE33}" scale="60" showPageBreaks="1" fitToPage="1" showRuler="0">
      <pane xSplit="2" ySplit="9" topLeftCell="C84" activePane="bottomRight" state="frozen"/>
      <selection pane="bottomRight" activeCell="D85" sqref="D85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3"/>
      <headerFooter alignWithMargins="0"/>
    </customSheetView>
    <customSheetView guid="{CC0A6F72-A956-4FF0-A9CF-B2F133844683}" scale="75" fitToPage="1" topLeftCell="A4">
      <pane xSplit="2" ySplit="1" topLeftCell="D247" activePane="bottomRight" state="frozen"/>
      <selection pane="bottomRight" activeCell="D263" sqref="D26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4"/>
      <headerFooter alignWithMargins="0"/>
    </customSheetView>
    <customSheetView guid="{B5FF27E5-4C0E-4323-88CE-5D44F441DDEF}" scale="60" fitToPage="1">
      <pane xSplit="2" ySplit="9" topLeftCell="D65" activePane="bottomRight" state="frozen"/>
      <selection pane="bottomRight" activeCell="F101" sqref="F101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25"/>
      <headerFooter alignWithMargins="0"/>
    </customSheetView>
    <customSheetView guid="{33313D92-ACCC-472C-8066-C92558BED64F}" scale="65" showPageBreaks="1" fitToPage="1">
      <pane xSplit="2" ySplit="9" topLeftCell="C220" activePane="bottomRight" state="frozen"/>
      <selection pane="bottomRight" activeCell="C124" sqref="C124:F124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26"/>
      <headerFooter alignWithMargins="0"/>
    </customSheetView>
    <customSheetView guid="{F9D2B861-A6DF-4E58-9205-20667B07345D}" scale="85" fitToPage="1">
      <pane xSplit="2" ySplit="9" topLeftCell="C10" activePane="bottomRight" state="frozen"/>
      <selection pane="bottomRight" activeCell="A174" sqref="A174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27"/>
      <headerFooter alignWithMargins="0"/>
    </customSheetView>
    <customSheetView guid="{0EDC1FFF-2611-4DAC-98A8-22EC25025967}" scale="75" showPageBreaks="1" fitToPage="1">
      <pane xSplit="2" ySplit="9" topLeftCell="C240" activePane="bottomRight" state="frozen"/>
      <selection pane="bottomRight" activeCell="I240" sqref="I240:J250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28"/>
      <headerFooter alignWithMargins="0"/>
    </customSheetView>
    <customSheetView guid="{998E5F34-5F22-456C-AF6B-44B849DA5E75}" scale="70">
      <pane xSplit="2" ySplit="5" topLeftCell="F6" activePane="bottomRight" state="frozen"/>
      <selection pane="bottomRight" sqref="A1:J1"/>
      <pageMargins left="0.47244094488188981" right="0.23622047244094491" top="0.19685039370078741" bottom="0.19685039370078741" header="0.15748031496062992" footer="0.15748031496062992"/>
      <pageSetup paperSize="9" scale="48" fitToHeight="12" orientation="landscape" verticalDpi="144" r:id="rId29"/>
      <headerFooter alignWithMargins="0"/>
    </customSheetView>
    <customSheetView guid="{471079C8-6E8B-4088-8968-A7D0C5B8653D}" scale="85" fitToPage="1">
      <pane xSplit="2" ySplit="9" topLeftCell="C174" activePane="bottomRight" state="frozen"/>
      <selection pane="bottomRight" activeCell="C182" sqref="C182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30"/>
      <headerFooter alignWithMargins="0"/>
    </customSheetView>
    <customSheetView guid="{A600D8D5-C13F-49F2-9D2C-FC8EA32AC551}" scale="90" showPageBreaks="1" view="pageBreakPreview">
      <pane xSplit="2" ySplit="7" topLeftCell="C263" activePane="bottomRight" state="frozen"/>
      <selection pane="bottomRight" activeCell="D264" sqref="D264"/>
      <pageMargins left="0.47244094488188981" right="0.23622047244094491" top="0.19685039370078741" bottom="0.19685039370078741" header="0.15748031496062992" footer="0.15748031496062992"/>
      <pageSetup paperSize="9" scale="47" fitToHeight="12" orientation="landscape" verticalDpi="144" r:id="rId31"/>
      <headerFooter differentFirst="1" alignWithMargins="0">
        <oddFooter>&amp;R&amp;P</oddFooter>
      </headerFooter>
    </customSheetView>
    <customSheetView guid="{8FB1E024-9866-4CAD-B900-0CCFEA27B234}" scale="75" showPageBreaks="1" fitToPage="1" printArea="1" showRuler="0">
      <pane xSplit="2" ySplit="9" topLeftCell="C120" activePane="bottomRight" state="frozen"/>
      <selection pane="bottomRight" activeCell="H134" sqref="H134"/>
      <pageMargins left="0.19685039370078741" right="0.23622047244094491" top="0.19685039370078741" bottom="0.19685039370078741" header="0.15748031496062992" footer="0.15748031496062992"/>
      <pageSetup paperSize="9" scale="43" fitToHeight="12" orientation="landscape" verticalDpi="144" r:id="rId32"/>
      <headerFooter alignWithMargins="0"/>
    </customSheetView>
    <customSheetView guid="{0CBA335B-0DD8-471B-913E-91954D8A7DE8}" scale="85" fitToPage="1" hiddenRows="1">
      <pane xSplit="2" ySplit="9" topLeftCell="G115" activePane="bottomRight" state="frozen"/>
      <selection pane="bottomRight" activeCell="I118" sqref="I118"/>
      <pageMargins left="0.19685039370078741" right="0.23622047244094491" top="0.19685039370078741" bottom="0.19685039370078741" header="0.15748031496062992" footer="0.15748031496062992"/>
      <pageSetup paperSize="9" scale="43" fitToHeight="12" orientation="landscape" horizontalDpi="120" verticalDpi="144" r:id="rId33"/>
      <headerFooter alignWithMargins="0"/>
    </customSheetView>
    <customSheetView guid="{BE1C4A44-01B5-4ECE-8D55-C71095D37032}" scale="80" showPageBreaks="1" fitToPage="1">
      <pane xSplit="2" ySplit="9" topLeftCell="C118" activePane="bottomRight" state="frozen"/>
      <selection pane="bottomRight" activeCell="C120" sqref="C120"/>
      <pageMargins left="0.19685039370078741" right="0.23622047244094491" top="0.19685039370078741" bottom="0.19685039370078741" header="0.15748031496062992" footer="0.15748031496062992"/>
      <pageSetup paperSize="9" scale="29" fitToHeight="12" orientation="landscape" horizontalDpi="120" verticalDpi="144" r:id="rId34"/>
      <headerFooter alignWithMargins="0"/>
    </customSheetView>
    <customSheetView guid="{CFB0A04F-563D-4D2B-BCD3-ACFCDC70E584}" scale="85" showPageBreaks="1" fitToPage="1" hiddenRows="1">
      <pane xSplit="2" ySplit="8" topLeftCell="C10" activePane="bottomRight" state="frozen"/>
      <selection pane="bottomRight" activeCell="G127" sqref="G127"/>
      <pageMargins left="0.19685039370078741" right="0.23622047244094491" top="0.19685039370078741" bottom="0.19685039370078741" header="0.15748031496062992" footer="0.15748031496062992"/>
      <pageSetup paperSize="9" scale="34" fitToHeight="12" orientation="landscape" horizontalDpi="120" verticalDpi="144" r:id="rId35"/>
      <headerFooter alignWithMargins="0"/>
    </customSheetView>
    <customSheetView guid="{BC4BF63E-98F8-4CE0-B0DE-A2A71C291EFE}" scale="85" showPageBreaks="1">
      <pane xSplit="2" ySplit="9" topLeftCell="C146" activePane="bottomRight" state="frozen"/>
      <selection pane="bottomRight" activeCell="G3" sqref="G3:J3"/>
      <pageMargins left="0.19685039370078741" right="0.23622047244094491" top="0.19685039370078741" bottom="0.19685039370078741" header="0.15748031496062992" footer="0.15748031496062992"/>
      <pageSetup paperSize="9" scale="45" fitToHeight="12" orientation="landscape" horizontalDpi="120" verticalDpi="144" r:id="rId36"/>
      <headerFooter alignWithMargins="0"/>
    </customSheetView>
    <customSheetView guid="{9BFA17BE-4413-48EA-8DFA-9D7972E1D966}" scale="85" showPageBreaks="1">
      <pane xSplit="2" ySplit="9" topLeftCell="C274" activePane="bottomRight" state="frozen"/>
      <selection pane="bottomRight" activeCell="D281" sqref="D281"/>
      <pageMargins left="0.19685039370078741" right="0.23622047244094491" top="0.19685039370078741" bottom="0.19685039370078741" header="0.15748031496062992" footer="0.15748031496062992"/>
      <pageSetup paperSize="9" scale="55" fitToHeight="12" orientation="landscape" horizontalDpi="120" verticalDpi="144" r:id="rId37"/>
      <headerFooter alignWithMargins="0"/>
    </customSheetView>
    <customSheetView guid="{FA039D92-C83F-438E-BA9D-917452CA1B7F}" scale="85" showPageBreaks="1" fitToPage="1">
      <pane xSplit="2" ySplit="9" topLeftCell="C240" activePane="bottomRight"/>
      <selection pane="bottomRight" activeCell="E242" sqref="E242"/>
      <pageMargins left="0.19685039370078741" right="0.23622047244094491" top="0.19685039370078741" bottom="0.19685039370078741" header="0.15748031496062992" footer="0.15748031496062992"/>
      <pageSetup paperSize="9" scale="28" fitToHeight="12" orientation="landscape" horizontalDpi="120" verticalDpi="144" r:id="rId38"/>
      <headerFooter alignWithMargins="0"/>
    </customSheetView>
    <customSheetView guid="{8DA01475-C6A0-4A19-B7EB-B1C704431492}" scale="70" showPageBreaks="1" fitToPage="1">
      <pane xSplit="2" ySplit="9" topLeftCell="C91" activePane="bottomRight" state="frozen"/>
      <selection pane="bottomRight" activeCell="A298" sqref="A298:J298"/>
      <pageMargins left="0.19685039370078741" right="0.23622047244094491" top="0.19685039370078741" bottom="0.19685039370078741" header="0.15748031496062992" footer="0.15748031496062992"/>
      <pageSetup paperSize="9" scale="28" fitToHeight="12" orientation="landscape" horizontalDpi="120" verticalDpi="144" r:id="rId39"/>
      <headerFooter alignWithMargins="0"/>
    </customSheetView>
    <customSheetView guid="{221AFC77-C97B-4D44-8163-7AA758A08BF9}" scale="71" showPageBreaks="1" fitToPage="1" printArea="1" showRuler="0">
      <pane ySplit="6" topLeftCell="A84" activePane="bottomLeft" state="frozen"/>
      <selection pane="bottomLeft" sqref="A1:XFD93"/>
      <pageMargins left="0.19685039370078741" right="0.23622047244094491" top="0.19685039370078741" bottom="0.19685039370078741" header="0.15748031496062992" footer="0.15748031496062992"/>
      <pageSetup paperSize="9" scale="48" fitToHeight="12" orientation="landscape" verticalDpi="144" r:id="rId40"/>
      <headerFooter alignWithMargins="0"/>
    </customSheetView>
    <customSheetView guid="{95A7493F-2B11-406A-BB91-458FD9DC3BAE}" scale="75" showPageBreaks="1" fitToPage="1" printArea="1" showRuler="0">
      <pane xSplit="2" ySplit="9" topLeftCell="C90" activePane="bottomRight" state="frozen"/>
      <selection pane="bottomRight" activeCell="A93" sqref="A93:J93"/>
      <pageMargins left="0.19685039370078741" right="0.19685039370078741" top="0.19685039370078741" bottom="0.19685039370078741" header="0.15748031496062992" footer="0.15748031496062992"/>
      <pageSetup paperSize="9" scale="48" fitToHeight="14" orientation="landscape" verticalDpi="144" r:id="rId41"/>
      <headerFooter alignWithMargins="0"/>
    </customSheetView>
    <customSheetView guid="{EF32CA8F-131B-41F0-AA31-167807ADE2D4}" scale="85" fitToPage="1">
      <pane xSplit="2" ySplit="9" topLeftCell="F188" activePane="bottomRight" state="frozen"/>
      <selection pane="bottomRight" activeCell="B207" sqref="B207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42"/>
      <headerFooter alignWithMargins="0"/>
    </customSheetView>
    <customSheetView guid="{D0621073-25BE-47D7-AC33-51146458D41C}" scale="85" showPageBreaks="1" fitToPage="1">
      <pane xSplit="2" ySplit="9" topLeftCell="C109" activePane="bottomRight" state="frozen"/>
      <selection pane="bottomRight" activeCell="H117" sqref="H117"/>
      <pageMargins left="0.19685039370078741" right="0.23622047244094491" top="0.19685039370078741" bottom="0.19685039370078741" header="0.15748031496062992" footer="0.15748031496062992"/>
      <pageSetup paperSize="9" scale="13" fitToHeight="12" orientation="landscape" horizontalDpi="120" verticalDpi="144" r:id="rId43"/>
      <headerFooter alignWithMargins="0"/>
    </customSheetView>
    <customSheetView guid="{966D3932-E429-4C59-AC55-697D9EEA620A}" scale="90" showPageBreaks="1" fitToPage="1" printArea="1" showAutoFilter="1" view="pageBreakPreview">
      <pane xSplit="2" ySplit="7" topLeftCell="C246" activePane="bottomRight" state="frozen"/>
      <selection pane="bottomRight" activeCell="J243" sqref="J243"/>
      <pageMargins left="0.19685039370078741" right="0.23622047244094491" top="0.19685039370078741" bottom="0.19685039370078741" header="0.15748031496062992" footer="0.15748031496062992"/>
      <pageSetup paperSize="9" scale="48" fitToHeight="12" orientation="landscape" verticalDpi="144" r:id="rId44"/>
      <headerFooter alignWithMargins="0"/>
      <autoFilter ref="A6:CQ326" xr:uid="{10E8FC7B-6214-403A-AAEF-612681BE9A2C}"/>
    </customSheetView>
  </customSheetViews>
  <mergeCells count="8">
    <mergeCell ref="A247:J247"/>
    <mergeCell ref="A88:J88"/>
    <mergeCell ref="A2:J2"/>
    <mergeCell ref="C4:F4"/>
    <mergeCell ref="G4:J4"/>
    <mergeCell ref="A4:A5"/>
    <mergeCell ref="B4:B5"/>
    <mergeCell ref="A7:J7"/>
  </mergeCells>
  <phoneticPr fontId="1" type="noConversion"/>
  <pageMargins left="0.19685039370078741" right="0.23622047244094491" top="0.19685039370078741" bottom="0.19685039370078741" header="0.15748031496062992" footer="0.15748031496062992"/>
  <pageSetup paperSize="9" scale="48" fitToHeight="12" orientation="landscape" horizontalDpi="120" verticalDpi="144" r:id="rId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общее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2024-04-29T12:28:43Z</cp:lastPrinted>
  <dcterms:created xsi:type="dcterms:W3CDTF">2001-02-08T10:51:36Z</dcterms:created>
  <dcterms:modified xsi:type="dcterms:W3CDTF">2024-05-20T10:55:38Z</dcterms:modified>
</cp:coreProperties>
</file>