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13020" activeTab="14"/>
  </bookViews>
  <sheets>
    <sheet name="УО" sheetId="6" r:id="rId1"/>
    <sheet name="УКБ" sheetId="7" r:id="rId2"/>
    <sheet name="АЗР" sheetId="8" r:id="rId3"/>
    <sheet name="ДЖКГ" sheetId="10" r:id="rId4"/>
    <sheet name="УОЗ" sheetId="11" r:id="rId5"/>
    <sheet name="Культура" sheetId="12" r:id="rId6"/>
    <sheet name="ДПСЗН" sheetId="13" r:id="rId7"/>
    <sheet name="ФК і С" sheetId="14" r:id="rId8"/>
    <sheet name="АІР" sheetId="15" r:id="rId9"/>
    <sheet name="ДНАП" sheetId="16" r:id="rId10"/>
    <sheet name="АКР" sheetId="17" r:id="rId11"/>
    <sheet name="АЦР" sheetId="18" r:id="rId12"/>
    <sheet name="УКМ" sheetId="19" r:id="rId13"/>
    <sheet name="ДЕЕЗІТ" sheetId="21" r:id="rId14"/>
    <sheet name="Виконком" sheetId="22" r:id="rId15"/>
  </sheets>
  <definedNames>
    <definedName name="_xlnm._FilterDatabase" localSheetId="1" hidden="1">УКБ!$A$1:$M$74</definedName>
    <definedName name="_xlnm.Print_Area" localSheetId="5">Культура!$A$1:$M$20</definedName>
    <definedName name="_xlnm.Print_Area" localSheetId="7">'ФК і С'!$A$1:$M$33</definedName>
  </definedNames>
  <calcPr calcId="124519"/>
</workbook>
</file>

<file path=xl/calcChain.xml><?xml version="1.0" encoding="utf-8"?>
<calcChain xmlns="http://schemas.openxmlformats.org/spreadsheetml/2006/main">
  <c r="F43" i="22"/>
  <c r="F42"/>
  <c r="F41"/>
  <c r="F60" i="21" l="1"/>
  <c r="F40"/>
  <c r="F39"/>
  <c r="F38"/>
  <c r="F33"/>
  <c r="F27"/>
  <c r="F26"/>
  <c r="F21"/>
  <c r="F20"/>
  <c r="F13"/>
  <c r="F11"/>
  <c r="F10"/>
  <c r="F9"/>
  <c r="F8"/>
  <c r="F7"/>
  <c r="F6"/>
  <c r="F3"/>
  <c r="F2" i="8"/>
  <c r="F76" i="7" l="1"/>
  <c r="F77"/>
  <c r="F78"/>
  <c r="F79"/>
  <c r="F80"/>
  <c r="F81"/>
  <c r="F82"/>
  <c r="F83"/>
  <c r="F84"/>
  <c r="F85"/>
  <c r="F121"/>
  <c r="F122"/>
  <c r="F123"/>
  <c r="F124"/>
  <c r="F125"/>
  <c r="F126"/>
  <c r="F130"/>
</calcChain>
</file>

<file path=xl/sharedStrings.xml><?xml version="1.0" encoding="utf-8"?>
<sst xmlns="http://schemas.openxmlformats.org/spreadsheetml/2006/main" count="3914" uniqueCount="1581">
  <si>
    <t>Адреса</t>
  </si>
  <si>
    <t>Розпорядник бюджетних коштів</t>
  </si>
  <si>
    <t>ЄДРПОУ розпорядника бюджетних коштів</t>
  </si>
  <si>
    <t>Вартість</t>
  </si>
  <si>
    <t>Дата початку ремонту</t>
  </si>
  <si>
    <t>Дата закінчення ремонту</t>
  </si>
  <si>
    <t>Гарантія</t>
  </si>
  <si>
    <t>Додаткова інформація</t>
  </si>
  <si>
    <t>Виконавець</t>
  </si>
  <si>
    <t>ЄДРПОУ виконавця</t>
  </si>
  <si>
    <t>ID закупівлі</t>
  </si>
  <si>
    <t>Назва об'єкту</t>
  </si>
  <si>
    <t>Опис робіт</t>
  </si>
  <si>
    <t>Управління освіти ММР</t>
  </si>
  <si>
    <t>02145010</t>
  </si>
  <si>
    <t>м. Миколаїв, вул. Інженерна, 3</t>
  </si>
  <si>
    <t>Відкриті торги з особливостями</t>
  </si>
  <si>
    <t>12 місяців</t>
  </si>
  <si>
    <t>Придбання сходових електричних підйомників</t>
  </si>
  <si>
    <t>Придбання сходових електричних підйомників для дітей з особливими потребами в закладах освіти</t>
  </si>
  <si>
    <t>ФОП Міняйло С.П.</t>
  </si>
  <si>
    <t>ТОВ "МЕЙСІС"</t>
  </si>
  <si>
    <t>Придбання відокамер та відеореєстраторів</t>
  </si>
  <si>
    <t>Придбання відокамер та відеореєстраторів для закладів освіти</t>
  </si>
  <si>
    <t>ФОП Кутенков І.М.</t>
  </si>
  <si>
    <t>Придбання навчального приладдя для викладання предмету "Захист України"</t>
  </si>
  <si>
    <t>Придбання навчального приладдя для викладання предмету "Захист України" для закладів освіти</t>
  </si>
  <si>
    <t>Придбання бладнання та матеріалів локальної мережі для облаштування укриття МЛ № 38</t>
  </si>
  <si>
    <t>ФОП Ложечка А.С.</t>
  </si>
  <si>
    <t>Придбання інтерактивного лазерного стрілецького тренажеру (тир)</t>
  </si>
  <si>
    <t>Придбання інтерактивного лазерного стрілецького тренажеру (тир) для закладів освіти</t>
  </si>
  <si>
    <t>Запит ціни пропозиції</t>
  </si>
  <si>
    <t>ТОВ «СИСТЕМАТИКА УКРАЇНА»</t>
  </si>
  <si>
    <t>Придбання навчально-тренувального комплексу управління дронами</t>
  </si>
  <si>
    <t>Придбання навчально-тренувального комплексу управління дронами для закладів освіти</t>
  </si>
  <si>
    <t>ФОП Сайченко І.О.</t>
  </si>
  <si>
    <t>UA-2025-04-15-012517-a</t>
  </si>
  <si>
    <t>UA-2025-04-16-011744-a</t>
  </si>
  <si>
    <t>UA-2025-06-12-012028-a</t>
  </si>
  <si>
    <t>UA-2024-12-06-013463-a</t>
  </si>
  <si>
    <t>UA-2025-05-27-010008-a</t>
  </si>
  <si>
    <t>UA-2025-06-03-011856-a</t>
  </si>
  <si>
    <t xml:space="preserve">UA-2025-05-27-013044-a </t>
  </si>
  <si>
    <t>Придбання комплектів електричного приладдя</t>
  </si>
  <si>
    <t>Придбання комплектів електричного приладдя для закладів освіти</t>
  </si>
  <si>
    <t>ТОВ "ФАЛЬКОН-М"</t>
  </si>
  <si>
    <t>UA-2025-02-03-013887-a</t>
  </si>
  <si>
    <t xml:space="preserve">Пневматичні стрілецькі тренажери (тири) для викладання предмету "Захист України" </t>
  </si>
  <si>
    <t>ФОП Яровой О.А.</t>
  </si>
  <si>
    <t>UA-2025-07-03-004020-a</t>
  </si>
  <si>
    <t>UA-2025-09-02-002389-a</t>
  </si>
  <si>
    <t>Цифрові вимірювальні комплекси для STEM-кабінетів закладів освіти м. Миколаєва</t>
  </si>
  <si>
    <t>Придбання обладнання для  STEM-кабінетів закладів освіти</t>
  </si>
  <si>
    <t>ФОП Шелест М.В.</t>
  </si>
  <si>
    <t>Комплекс програмованих електронних модулів, стіл для робототехніки з нішами під зберігання з тренувальними полями для навчальних занять з робототехніки для STEM–лабораторій</t>
  </si>
  <si>
    <t>UA-2025-07-11-009579-a</t>
  </si>
  <si>
    <t>ТОВ"ВЕКТОР-СТМ"</t>
  </si>
  <si>
    <t>Придбання обладнання для навчальних кабінетів та   STEM-лабораторій закладів освіти</t>
  </si>
  <si>
    <t xml:space="preserve"> Обладнання для навчальних кабінетів та   STEM-лабораторій закладів освіти  м. Миколаєва</t>
  </si>
  <si>
    <t>ТОВ "ДНІПРОБІЗНЕСКОНСАЛТИНГ"</t>
  </si>
  <si>
    <t>Придбання комплекту меблів для захисної споруди цивільного захисту в МЛ №38</t>
  </si>
  <si>
    <t>Комплект меблів для захисної споруди цивільного захисту в МЛ №38 м. Миколаєва</t>
  </si>
  <si>
    <t>ФОП ФОП Яікова Т.П.</t>
  </si>
  <si>
    <t xml:space="preserve"> UA-2025-09-11-013376-a</t>
  </si>
  <si>
    <t>UA-2025-09-10-012008-a</t>
  </si>
  <si>
    <t>UA-2025-10-02-012804-a</t>
  </si>
  <si>
    <t xml:space="preserve">Придбання Інтерактивних панелей для закладів освіти </t>
  </si>
  <si>
    <t>Інтерактивні панелі для закладів освіти  м. Миколаєва</t>
  </si>
  <si>
    <t>ТОВ "Дидактиклаб"</t>
  </si>
  <si>
    <t>Придбання Інтерактивних панелей для МЛ №22</t>
  </si>
  <si>
    <t>Інтерактивні панелі для МЛ №22  м. Миколаєва</t>
  </si>
  <si>
    <t>UA-2025-12-04-019344-a</t>
  </si>
  <si>
    <t>ТОВ "ТЕХНО ГАЛАКТИКА"</t>
  </si>
  <si>
    <t>Придбання Інтерактивних панелей  для викладання предмету "Захист України"</t>
  </si>
  <si>
    <t>Інтерактивні панелі для викладання предмету "Захист України"  м. Миколаєва</t>
  </si>
  <si>
    <t>ФОП Рудик О.І.</t>
  </si>
  <si>
    <t>UA-2025-12-17-021118-a</t>
  </si>
  <si>
    <t xml:space="preserve">Придбання обладнання та матеріалів локальної мережі </t>
  </si>
  <si>
    <t>Придбання акумуляторів резервного електроживлення</t>
  </si>
  <si>
    <t>Акумулятор резервного електроживлення</t>
  </si>
  <si>
    <t>ФОП Кульбачний А.О.</t>
  </si>
  <si>
    <t>UA-2025-11-13-012574-a</t>
  </si>
  <si>
    <t xml:space="preserve">Меблі для навчальних кабінетів МЛ №38 </t>
  </si>
  <si>
    <t xml:space="preserve">Придбання меблів для навчальних кабінетів МЛ №38 </t>
  </si>
  <si>
    <t>UA-2025-10-28-011841-a</t>
  </si>
  <si>
    <t>ФОП Сперелуп В.А.</t>
  </si>
  <si>
    <t>Придбання навчального обладнання для кабінету фізики МЛ №38</t>
  </si>
  <si>
    <t>Навчальне обладнання для кабінету фізики МЛ №38</t>
  </si>
  <si>
    <t>UA-2025-11-21-016531-a</t>
  </si>
  <si>
    <t>Прилбання серверного обладнання</t>
  </si>
  <si>
    <t>Серверне обладнання</t>
  </si>
  <si>
    <t>UA-2025-09-10-013181-a</t>
  </si>
  <si>
    <t>ТОВ "СКАЙЛАЙН ЕЛЕКТРОНІКС ЛТД"</t>
  </si>
  <si>
    <t>Закупівля без використання електронної системи</t>
  </si>
  <si>
    <t xml:space="preserve">
35850395</t>
  </si>
  <si>
    <t>ФІЛІЯ ДП "УКРДЕРЖБУДЕКСПЕРТИЗА " У МИКОЛАЇВСЬКІЙ ОБЛАСТІ</t>
  </si>
  <si>
    <t xml:space="preserve"> UA-2025-11-27-003133-a</t>
  </si>
  <si>
    <t>експертиза</t>
  </si>
  <si>
    <t>пл. М.Леонтовича, 1 у м. Миколаєві</t>
  </si>
  <si>
    <t>КУ Миколаївський зоопарк. Нове будівництво літніх вольєрів "Острів звірів" за адресою: пл. М.Леонтовича, 1 у м. Миколаєві. Коригування, в т.ч. проектно-вишукувальні роботи та експертиза</t>
  </si>
  <si>
    <t xml:space="preserve">Управління капітального будівництва Миколаївської міської ради </t>
  </si>
  <si>
    <t xml:space="preserve">
3189617265</t>
  </si>
  <si>
    <t>ФОП Григоренко Д.С.</t>
  </si>
  <si>
    <t>UA-2025-12-25-008309-a</t>
  </si>
  <si>
    <t>авторський нагляд</t>
  </si>
  <si>
    <t>вул. Автомобільна, №1-К</t>
  </si>
  <si>
    <t>Нове будівництво колумбарію з влаштуванням сектору для поховання на території Центрального міського кладовища (цвинтар в Інгульському районі) за адресою: Миколаївська область, м. Миколаїв, вул. Автомобільна, №1-К»,  в тому числі проектно-вишукувальні роботи та експертиза</t>
  </si>
  <si>
    <t>UA-2025-10-07-013758-a</t>
  </si>
  <si>
    <t>коригування ПКД</t>
  </si>
  <si>
    <t>ТОВ "Реконструкція та будівництво"</t>
  </si>
  <si>
    <t>UA-2025-11-27-005198-a</t>
  </si>
  <si>
    <t>підряд</t>
  </si>
  <si>
    <t>КОМУНАЛЬНЕ ПІДПРИЄМСТВО МИКОЛАЇВСЬКОЇ МІСЬКОЇ РАДИ "КАПІТАЛЬНЕ БУДІВНИЦТВО МІСТА МИКОЛАЄВА"</t>
  </si>
  <si>
    <t xml:space="preserve"> UA-2025-12-24-017597-a</t>
  </si>
  <si>
    <t>технагляд</t>
  </si>
  <si>
    <t xml:space="preserve">ТОВАРИСТВО З ОБМЕЖЕНОЮ ВІДПОВІДАЛЬНІСТЮ "ЦЕНТРАЛЬНИЙ ПРОЕКТНИЙ ІНСТИТУТ МІСТА МИКОЛАЄВА"
</t>
  </si>
  <si>
    <t>UA-2025-10-02-009967-a</t>
  </si>
  <si>
    <t>вул. Південна до вул. Погранична в м. Миколаєві</t>
  </si>
  <si>
    <t>Реконструкція водогону Ду 1000 мм по просп. Миру від вул. Південна до вул. Погранична в м. Миколаєві, в т.ч. проектно-вишукувальні роботи та експертиза</t>
  </si>
  <si>
    <t xml:space="preserve">
44862605</t>
  </si>
  <si>
    <t>ТОВ НТЦ будекстпертиза</t>
  </si>
  <si>
    <t xml:space="preserve"> UA-2025-12-22-020217-a</t>
  </si>
  <si>
    <t xml:space="preserve">
44871997</t>
  </si>
  <si>
    <t>ТОВ "Трансбуд-юг плюс"</t>
  </si>
  <si>
    <t xml:space="preserve"> UA-2025-09-03-004107-a</t>
  </si>
  <si>
    <t>м.Миколаїв, пр.Богоявленський, 39 а</t>
  </si>
  <si>
    <t>Капітальний ремонт покрівлі будівлі кінотеатру «Юність» за адресою: м.Миколаїв, пр.Богоявленський, 39 а, у т.ч. проектно- вишукувальні роботи та експертиза</t>
  </si>
  <si>
    <t>UA-2025-11-03-001861-a</t>
  </si>
  <si>
    <t>ТОВ "Центральна будівельна експертиза"</t>
  </si>
  <si>
    <t>UA-2025-12-18-002221-a</t>
  </si>
  <si>
    <t>м. Миколаїв, вул. Садова, 30/2</t>
  </si>
  <si>
    <t>Капітальний ремонт будівлі КУ «Міський центр комплексної реабілітації для дітей та осіб з інвалідністю» за адресою:м. Миколаїв, вул. Садова, 30/2, в т.ч. проектно-вишукувальні роботи та експертиза</t>
  </si>
  <si>
    <t xml:space="preserve">
45228014</t>
  </si>
  <si>
    <t>ТОВ "БК "Танолбуд"</t>
  </si>
  <si>
    <t>UA-2025-09-12-010882-a</t>
  </si>
  <si>
    <t xml:space="preserve"> м. Миколаїв, вул.Київська, 3</t>
  </si>
  <si>
    <t>Капітальний ремонт діагностичного центру захворювань молочної залози при жіночій консультації №3 КНП ММР "Пологовий будинок №3" за адресою: м. Миколаїв, вул.Київська,3. Коригування, в т.ч. проектно - вишукувальні роботи та експертиза</t>
  </si>
  <si>
    <t>UA-2025-10-31-007446-a</t>
  </si>
  <si>
    <t xml:space="preserve">
04653199</t>
  </si>
  <si>
    <t>ДП "НДІПРОЕКТРЕКОНСТРУКЦІЯ"</t>
  </si>
  <si>
    <t xml:space="preserve"> UA-2025-11-21-010669-a</t>
  </si>
  <si>
    <t xml:space="preserve"> м. Миколаїв, вул.Київська,3</t>
  </si>
  <si>
    <t>ТОВ "Автограф -Н"</t>
  </si>
  <si>
    <t>UA-2025-10-17-011219-a</t>
  </si>
  <si>
    <t>вул. Володарського, 4у в м. Миколаєві</t>
  </si>
  <si>
    <t>Капітальний ремонт захисної споруди цивільного захисту (цивільної оборони) сховище №52508 по вул. Володарського, 4у в м. Миколаєві. Коригування, в тому числі проектно-вишукувальні роботи та експертиза</t>
  </si>
  <si>
    <t>ТОВ "Ласкардо"</t>
  </si>
  <si>
    <t xml:space="preserve"> UA-2025-10-23-006100-a</t>
  </si>
  <si>
    <t>м. Миколаїв, вул. 2 Екіпажна, 5</t>
  </si>
  <si>
    <t>Капітальний ремонт діагностичного відділення КНП ММР «Міська лікарня №1» за адресою: м. Миколаїв, вул. 2 Екіпажна, 4 в т.ч. проектно - вишукувальні роботи, коригування та експертиза</t>
  </si>
  <si>
    <t xml:space="preserve">
41703152</t>
  </si>
  <si>
    <t>ТОВ "ІТЦ "МИКОЛАЇВБУД"</t>
  </si>
  <si>
    <t>UA-2025-10-06-011800-a</t>
  </si>
  <si>
    <t>м. Миколаїв, вул. 2 Екіпажна, 4</t>
  </si>
  <si>
    <t>UA-2025-10-15-014417-a</t>
  </si>
  <si>
    <t xml:space="preserve">
2959009258</t>
  </si>
  <si>
    <t>ФОП "Стовбун О.С."</t>
  </si>
  <si>
    <t>UA-2025-12-04-007478-a</t>
  </si>
  <si>
    <t>коригування  ПКД</t>
  </si>
  <si>
    <t xml:space="preserve"> м. Миколаїв, вул. Чкалова, 114</t>
  </si>
  <si>
    <t>Реконструкція частини підвалу Миколаївського ліцею № 3 Миколаївської міської ради Миколаївської області для розміщення захисної споруди цивільного захисту за адресою: м. Миколаїв, вул. Чкалова, 114,  в т.ч. проектно-вишукувальні роботи та експертиза</t>
  </si>
  <si>
    <t>UA-2025-12-23-018142-a</t>
  </si>
  <si>
    <t>UA-2025-11-27-016704-a</t>
  </si>
  <si>
    <t>Адміральська, 31</t>
  </si>
  <si>
    <t>Реконструкція палацу творчості учнів по вулиці Адміральська, 31 в  м. Миколаєві, у тому числі проектно-вишукувальні роботи та експертиза</t>
  </si>
  <si>
    <t>UA-2025-12-24-018284-a</t>
  </si>
  <si>
    <t xml:space="preserve">технагляд </t>
  </si>
  <si>
    <t>UA-2025-11-28-008356-a</t>
  </si>
  <si>
    <t>UA-2024-12-24-019392-a</t>
  </si>
  <si>
    <t>м.Миколаїв, вул. Крилова, 42</t>
  </si>
  <si>
    <t>Капітальний ремонт харчоблоку Миколаївської гімназії №52 Миколаївської міської ради Миколаївської області за адресою: м.Миколаїв, вул. Крилова, 42, у т.ч. проектно вишукувальні роботи та експертиза</t>
  </si>
  <si>
    <t>UA-2024-10-24-016037-a</t>
  </si>
  <si>
    <t xml:space="preserve"> м.Миколаїв, вул. Чкалова, 114</t>
  </si>
  <si>
    <t xml:space="preserve">Капітальний ремонт харчоблоку Миколаївського ліцею №3 Миколаївської міської ради Миколаївської області  за адресою: м.Миколаїв, вул. Чкалова, 114, у т.ч. проектно вишукувальні роботи та експертиза </t>
  </si>
  <si>
    <t>UA-2024-10-24-016034-a</t>
  </si>
  <si>
    <t xml:space="preserve"> м.Миколаїв, вул. 9 Поздовжня, 10</t>
  </si>
  <si>
    <t>Капітальний ремонт харчоблоку Миколаївська гімназія № 46 Миколаївської міської ради Миколаївської області за адресою: м.Миколаїв, вул. 9 Поздовжня, 10, у т.ч. проектно вишукувальні роботи та експертиза</t>
  </si>
  <si>
    <t xml:space="preserve">
44344642</t>
  </si>
  <si>
    <t>ТОВ "СІТІ_СТАРС"</t>
  </si>
  <si>
    <t>UA-2025-11-28-013850-a</t>
  </si>
  <si>
    <t>м.Миколаїв, вул. Металургів, 97/1</t>
  </si>
  <si>
    <t xml:space="preserve">Капітальний ремонт харчоблоку Миколаївського ліцею № 40 Миколаївської міської ради Миколаївської області за адресою: м.Миколаїв, вул. Металургів, 97/1, у т.ч. проектно вишукувальні роботи та експертиза </t>
  </si>
  <si>
    <t>UA-2025-12-26-003766-a</t>
  </si>
  <si>
    <t>UA-2025-12-26-014967-a</t>
  </si>
  <si>
    <t>ФОП КОРОБЄЙНІКОВ ВАЛЕРІЙ ВАЛЕНТИНОВИЧ</t>
  </si>
  <si>
    <t>UA-2025-12-23-020076-a</t>
  </si>
  <si>
    <t>м.Миколаїв, вул. Христо Ботєва 16</t>
  </si>
  <si>
    <t>Капітальний ремонт автоматичної пожежної сигналізації та оповіщення про пожежу Миколаївської гімназії №16 Миколаївської міської ради Миколаївської області за адресою: м.Миколаїв, вул. Христо Ботєва 16 в т.ч проектно-вишукувальні роботи та експертиза. Коригування</t>
  </si>
  <si>
    <t>ТОР "Радар - Південь"</t>
  </si>
  <si>
    <t>UA-2025-12-17-014955-a</t>
  </si>
  <si>
    <t xml:space="preserve">
40993694</t>
  </si>
  <si>
    <t>ТОВ ПРОЕКСП"</t>
  </si>
  <si>
    <t>UA-2025-10-23-010244-a</t>
  </si>
  <si>
    <t>Передова, 11 А у м. Миколаєві</t>
  </si>
  <si>
    <t>Капітальний ремонт огорожі Миколаївського ліцею № 19 Миколаївської міської ради по вул. Передова, 11 А у м. Миколаєві , в т.ч. проектно - вишукувальні роботи та експертиза</t>
  </si>
  <si>
    <t>ТОВ "Пожежна безпека №1"</t>
  </si>
  <si>
    <t>UA-2025-06-02-006164-a</t>
  </si>
  <si>
    <t>м.Миколаїв, вул. Морехідна, 10а,</t>
  </si>
  <si>
    <t>Капітальний ремонт автоматичної пожежної сигналізації та оповіщення про пожежу Миколаївської гімназії №35 Миколаївської міської ради Миколаївської області за адресою: м.Миколаїв, вул. Морехідна, 10а, в т.ч. проектно - вишукувальні роботи та експертиза</t>
  </si>
  <si>
    <t>UA-2025-10-17-009008-a</t>
  </si>
  <si>
    <t>UA-2025-10-17-006007-a</t>
  </si>
  <si>
    <t>м.Миколаїв, вул. Чкалова, 114</t>
  </si>
  <si>
    <t>ПОГ "Цитадель"</t>
  </si>
  <si>
    <t>UA-2025-12-23-018745-a</t>
  </si>
  <si>
    <t xml:space="preserve">м.Миколаїв, вул. Христо Ботєва 16 </t>
  </si>
  <si>
    <t>UA-2025-09-17-007602-a</t>
  </si>
  <si>
    <t>техничний нагляд</t>
  </si>
  <si>
    <t>м.Миколаїв, вул. Морехідна, 10а</t>
  </si>
  <si>
    <t xml:space="preserve">
ТОВАРИСТВО З ОБМЕЖЕНОЮ ВІДПОВІДАЛЬНІСТЮ "СТРОЙЗАХИСТ"</t>
  </si>
  <si>
    <t>UA-2025-10-07-004986-a</t>
  </si>
  <si>
    <t>ТОВ Злата БУД М</t>
  </si>
  <si>
    <t>UA-2025-10-03-001687-a</t>
  </si>
  <si>
    <t>просп. Богоявленський, 20б</t>
  </si>
  <si>
    <t>Капітальний ремонт покрівлі будівлі Миколаївської гімназії №10 за адресою: м.Миколаїв, просп. Богоявленський, 20б, в т.ч. проектно - вишукувальні роботи та експертиза</t>
  </si>
  <si>
    <t>ПАТ Укртелеком</t>
  </si>
  <si>
    <t>UA-2025-09-11-009299-a
851e5e23cc9e451fb75310643b6f4cdd</t>
  </si>
  <si>
    <t>геопідоснови</t>
  </si>
  <si>
    <t>просп. Центральний, 11/5 у м. Миколаєві</t>
  </si>
  <si>
    <t>Капітальний ремонт нежитлових приміщень під розміщення центру надання адміністративних послуг  за адресою: пр. Центральний, 11/5 в т.ч. проектно-вишукувальні роботи та експертиза</t>
  </si>
  <si>
    <t>МІСЬКЕ КОМУНАЛЬНЕ ПІДПРИЄМСТВО "МИКОЛАЇВВОДОКАНАЛ"</t>
  </si>
  <si>
    <t>UA-2025-08-29-003612-a
67b2d69e2faa4882a32d7905995fd5a0</t>
  </si>
  <si>
    <t>техумови</t>
  </si>
  <si>
    <t>вул. Андрія Антонюка, вул. Гагаріна та пр. Богоявленським в Корабельному районі м. Миколаєва</t>
  </si>
  <si>
    <t>Нове будівництво меморіального комплексу на території кладовища, обмеженого вул. Андрія Антонюка, вул. Гагаріна та пр. Богоявленським в  Корабельному районі м. Миколаєва, присвяченого воїнам-захисникам України, в т.ч. проектно – вишукувальні роботи та експертиза</t>
  </si>
  <si>
    <t>ТОВ Ласкардо</t>
  </si>
  <si>
    <t>UA-2025-07-08-010440-a
047ff190e54c412a8d7781aaeb709d3f</t>
  </si>
  <si>
    <t>ПКД</t>
  </si>
  <si>
    <t>м. Миколаїв, вул.Спортивна, 11</t>
  </si>
  <si>
    <t>Реконструкція елінгу № 1 ДЮСШ № 2 з надбудовою спортивного залу за адресою: вул. Спортивна, 11 у м. Миколаєві. Коригування, в т.ч. проектно - вишукувальні роботи та експертиза</t>
  </si>
  <si>
    <t>ф-я "Укрдержбудекспертиза"</t>
  </si>
  <si>
    <t>UA-2025-09-10-001439-a
878b2b77d1764a618d2f11c796a36f91</t>
  </si>
  <si>
    <t>м. Миколаїв, вул. Театральна, 10</t>
  </si>
  <si>
    <t>Капітальний ремонт спорткомплексу "Зоря" за адресою: вул. Театральна, 10 у м.Миколаєві, в т.ч. проектно-вишукувальні роботи та експертиза</t>
  </si>
  <si>
    <t>ТОВАРИСТВО З ОБМЕЖЕНОЮ ВІДПОВІДАЛЬНІСТЮ "АВТОГРАФ-Н"</t>
  </si>
  <si>
    <t>UA-2025-08-05-010901-a
9089e27709ce4227a6a5b5d52dc5f348</t>
  </si>
  <si>
    <t>Капітальний ремонт двох спортивних залів на першому поверсі спортивного комплексу «Зоря» зі встановленням обладнання для спортивної реабілітації за адресою: вул.Театральна, 10 у м. Миколаєві. Коригування, в т.ч. проектно-вишукувальні роботи та експертиза</t>
  </si>
  <si>
    <t>UA-2025-06-05-003417-a
c19644bb4bc74631b22a5e349bf4b6c9</t>
  </si>
  <si>
    <t>договір підряду</t>
  </si>
  <si>
    <t>UA-2025-07-24-011432-a
2e651c2e87554b689656824855ab05a3</t>
  </si>
  <si>
    <t>ТОВ Реконструкція та будівництво</t>
  </si>
  <si>
    <t>UA-2025-07-21-010648-a
1244635bda564e53b2682cb50f181aee</t>
  </si>
  <si>
    <t>виконання робіт коригування</t>
  </si>
  <si>
    <t xml:space="preserve">м. Миколаїв, пл. М.Леонтовича, 1 у </t>
  </si>
  <si>
    <t>UA-2025-07-30-009526-a
0b8fc05ad7b649ce92f900effaff64a8</t>
  </si>
  <si>
    <t>UA-2025-07-24-011515-a
7a86b28291ba4aa1ac20fc20dbf9be30</t>
  </si>
  <si>
    <t>UA-2025-07-18-002748-a
fa5b008aa6ff412289f1ca780f965e4b</t>
  </si>
  <si>
    <t>м. Миколаїв пр. Богоявленський, 39а</t>
  </si>
  <si>
    <t>ФОП Гуменюк І.М.</t>
  </si>
  <si>
    <t>UA-2025-09-25-010130-a
7c4a908259b94881a5be72058187ffdc</t>
  </si>
  <si>
    <t>м. Миколаїв, вул. Садова,30/2</t>
  </si>
  <si>
    <t>UA-2025-06-17-013793-a
ea3d07ca11824a1f94df4b5fefff9741</t>
  </si>
  <si>
    <t>ФОП Дмитренко Євгеній Станіславович</t>
  </si>
  <si>
    <t>UA-2025-01-24-016743-a
4e22b00e9a7741bc8126f6a5fb4908cc</t>
  </si>
  <si>
    <t>м.Миколаїв, вул. Корабелів, 14В</t>
  </si>
  <si>
    <t xml:space="preserve"> 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14В. Коригування", в т.ч. проектно-вишукувальні роботи та експертиза</t>
  </si>
  <si>
    <t>ТОВАРИСТВО З ОБМЕЖЕНОЮ ВІДПОВІДАЛЬНІСТЮ "АРХІТЕКТУРНО-ПРОЕКТНА ГРУПА АННИ КИРІЙ"</t>
  </si>
  <si>
    <t>UA-2025-05-23-008972-a
4f251bb119da4d58997644e06f37940e</t>
  </si>
  <si>
    <t>Миколаїв, вул. Київська, 3</t>
  </si>
  <si>
    <t>Капітальний ремонт 3 та 4 поверхів КНП ММР "Пологовий будинок №3" за адресою: м.Миколаїв, вул.Київська, 3, в т.ч. проектно-вишукувальні роботи та експертиза</t>
  </si>
  <si>
    <t>ТОВАРИСТВО З ОБМЕЖЕНОЮ ВІДПОВІДАЛЬНІСТЮ "РАДАР-ПІВДЕНЬ"</t>
  </si>
  <si>
    <t>UA-2025-07-22-009109-a
2490742882c44d4dadcf19a77ec991e5</t>
  </si>
  <si>
    <t>м. Миколаїв, вул. Київська, 3</t>
  </si>
  <si>
    <t>Капітальний ремонт автоматичної пожежної сигналізації та оповіщення про пожежу Комунального некомерційного підприємства Миколаївської міської ради "Пологовий будинок №3" за адресою: м. Миколаїв, вул.Київська,3. Коригування , в т.ч. проектно - вишукувальні роботи, та експертиза</t>
  </si>
  <si>
    <t>UA-2025-07-25-009100-a
84bdee22443f458d88f13056cbb565ef</t>
  </si>
  <si>
    <t>ТОВАРИСТВО З ОБМЕЖЕНОЮ ВІДПОВІДАЛЬНІСТЮ "СТРОЙЗАХИСТ"</t>
  </si>
  <si>
    <t>UA-2025-08-04-009126-a
c7fadc84e0a9426aa2e76616e8f0f22a</t>
  </si>
  <si>
    <t>ТОВ "Житлорембуд-Ніка"</t>
  </si>
  <si>
    <t>UA-2025-01-20-018702-a
6e72125302684946841c3675e7705593</t>
  </si>
  <si>
    <t>м.Миколаїв, сховище № 52508 по вул. Володарського</t>
  </si>
  <si>
    <t>UA-2025-07-25-009330-a
8e0cd9c315b04675acbac107fc766b36</t>
  </si>
  <si>
    <t xml:space="preserve">м.Миколаїв,  вул. Потьомкінська, 147А  </t>
  </si>
  <si>
    <t>Реконструкція частини підвалу корпусу №2 Миколаївського ліцею №38 імені Володимира Дмитровича Чайки Миколаївської міської ради Миколаївської області для розміщення захисної споруди цивільного захисту по вул. Потьомкінська, 147А у м. Миколаєві, в т.ч. проектно - вишукувальні роботи та експертиза</t>
  </si>
  <si>
    <t>UA-2025-07-17-010405-a
2d30649771c042459a681aa45ea7b6fd</t>
  </si>
  <si>
    <t>м. Миколаїв, вул. 1 Слобідська, 42</t>
  </si>
  <si>
    <t>Реконструкція спортивного майданчика з благоустроєм території Миколаївської гімназії №31 Миколаївської міської ради Миколаївської області за адресою: м. Миколаїв, вул. 1 Слобідська, 42, в т.ч. проектно-вишукувальні роботи та експертиза</t>
  </si>
  <si>
    <t>ТОВ "Майстер Буд-Монтаж"</t>
  </si>
  <si>
    <t>UA-2025-09-10-006483-a-a1
eb111b62b39e4d6d92de3a7a61cab597</t>
  </si>
  <si>
    <t>вул. Потьомкінська, 147А у м. Миколаєві</t>
  </si>
  <si>
    <t>UA-2025-08-08-007182-a
52fe5dce87454592ac98740109e08a1d</t>
  </si>
  <si>
    <t>UA-2025-06-02-006164-a
60eb299a75e04a2d97c9994e2e71bb2d</t>
  </si>
  <si>
    <t>м. Миколаїв, вул. Морехідна, 10а"</t>
  </si>
  <si>
    <t>ТОВ "Експертиза"</t>
  </si>
  <si>
    <t>UA-2025-08-20-002377-a
47fe8f1589c64cffbc090f1bd05bc4e9</t>
  </si>
  <si>
    <t>м.Миколаїв, вул.Металургів, 97/1</t>
  </si>
  <si>
    <t>Капітальний ремонт будівлі загальноосвітньої школи № 40 по вул. Металургів, 97/1 у м. Миколаєві. Коригування, в т.ч. проектно - вишукувальні роботи та експертиза</t>
  </si>
  <si>
    <t>UA-2025-09-17-007602-a-b1
b937aeb33b4a4422b75e81f811710778</t>
  </si>
  <si>
    <t xml:space="preserve">Технічний нагляд за виконанням робіт </t>
  </si>
  <si>
    <t>ТОВ "Танолбуд"</t>
  </si>
  <si>
    <t>UA-2024-10-18-007959-a
826d7692811f4981b13ddaa886d0f62d</t>
  </si>
  <si>
    <t>м. Миколаїв, вул. Крилова, 42</t>
  </si>
  <si>
    <t>UA-2024-09-11-012093-a
d6fb6a49ec974dd38e5630df522d2f03</t>
  </si>
  <si>
    <t>м. Миколаїв, вул.9 Поздовжня,10</t>
  </si>
  <si>
    <t>UA-2024-09-12-010527-a
f26c72cd8d7c479e9df10c129668afe7</t>
  </si>
  <si>
    <t>ТОВ "БК"ІНТЕРБУД"</t>
  </si>
  <si>
    <t>UA-2024-09-12-008626-a
ce7af83714604edc929746accac6455c</t>
  </si>
  <si>
    <t>м. Миколаїв, вул.Чкалова, 114</t>
  </si>
  <si>
    <t>UA-2024-12-19-021612-a
d9245ecaa995493f8e16f1756cb378e9</t>
  </si>
  <si>
    <t>UA-2024-10-22-014652-a
fa8e090fb6ae47b8bb294c1f08dc469d</t>
  </si>
  <si>
    <t>UA-2024-10-23-015180-a-c1
2e9aece9103c4c918e86dd95ee7e97a5</t>
  </si>
  <si>
    <t>UA-2024-10-23-015866-a
6caf3684c4374175a886ee7858ebc5fe</t>
  </si>
  <si>
    <t>UA-2024-09-10-013612-a
2504d259e0114627bdde0ca2a10ef65b</t>
  </si>
  <si>
    <t>м. Миколаїв, вул. Чкалова, 114</t>
  </si>
  <si>
    <t>Державне підприємство "Спеціалізована державна експертна організація - Центральна служба Української державної будівельної експертизи"</t>
  </si>
  <si>
    <t>UA-2025-06-23-012398-a
7a9d71ffdcc34db99aa3153f7bb002b2</t>
  </si>
  <si>
    <t>15 889,50 грн 
з ПДВ</t>
  </si>
  <si>
    <t xml:space="preserve">проведення експертизи проекту будівництва </t>
  </si>
  <si>
    <t xml:space="preserve"> "Реконструкція спортивного майданчика з благоустроєм території Миколаївської гімназії №31 Миколаївської міської ради Миколаївської області за адресою: м. Миколаїв, вул. 1 Слобідська, 42"</t>
  </si>
  <si>
    <t>ТОВАРИСТВО З ОБМЕЖЕНОЮ ВІДПОВІДАЛЬНІСТЮ "ИНПРОЕКТСЕРВИС"</t>
  </si>
  <si>
    <t>UA-2025-06-20-008366-a
6422a712d37741dcbf5e9bbffec8e0f6</t>
  </si>
  <si>
    <t>з 19.06.2025</t>
  </si>
  <si>
    <t>239985,00 грн</t>
  </si>
  <si>
    <t>виготовлення ПКД</t>
  </si>
  <si>
    <t>м. Миколаїв, пр. Богоявленський, 39</t>
  </si>
  <si>
    <t>Капітальний ремонт покрівлі будівлі кінотеатру "Юність" за адресою: м. Миколаїв, пр. Богоявленський, 39 а</t>
  </si>
  <si>
    <t xml:space="preserve">З 16.06.2025 </t>
  </si>
  <si>
    <t>7 892,95 грн з ПДВ</t>
  </si>
  <si>
    <t>проведення експертної оцінки проектної документаці</t>
  </si>
  <si>
    <t xml:space="preserve"> м. Миколаїв, вул. Садова,30/2</t>
  </si>
  <si>
    <t xml:space="preserve"> «Поточний ремонт даху будівлі центру надання соціально-психологічних послуг тимчасового перебування внутрішньо переміщених осіб та благоустрою прибудинкової території КУ " Міський центр комплексної реабілітації для дітей та осіб з інвалідністю" за адресою: м. Миколаїв, вул. Садова,30/2»</t>
  </si>
  <si>
    <t>ТОВАРИСТВО З ОБМЕЖЕНОЮ ВІДПОВІДАЛЬНІСТЮ "ЛУГЕКСПЕРТИЗА"</t>
  </si>
  <si>
    <t>UA-2025-06-17-005708-a
868b2ba31ee84464bc4e4705f8e831dd</t>
  </si>
  <si>
    <t xml:space="preserve">З 07.05.2025 </t>
  </si>
  <si>
    <t>5 874,00 грн.</t>
  </si>
  <si>
    <t>Проведення експертизи кошторисної частини проєктної документації</t>
  </si>
  <si>
    <t xml:space="preserve"> м. Миколаїв, вул. 2 Екіпажна, 4</t>
  </si>
  <si>
    <t xml:space="preserve"> «Капітальний ремонт діагностичного відділення КНП ММР «Міська лікарня №1» за адресою: м. Миколаїв, вул. 2 Екіпажна, 4». Коригування</t>
  </si>
  <si>
    <t>ТОВАРИСТВО З ОБМЕЖЕНОЮ ВІДПОВІДАЛЬНІСТЮ "МИКОЛАЇВСЬКА ЕЛЕКТРОПОСТАЧАЛЬНА КОМПАНІЯ"</t>
  </si>
  <si>
    <t>UA-2025-06-13-008739-a
c1558143469443e0b27952785edbd7dc</t>
  </si>
  <si>
    <t>З 01.06.2025</t>
  </si>
  <si>
    <t>87 518,00 грн.</t>
  </si>
  <si>
    <t xml:space="preserve">Постачання електричної енергії </t>
  </si>
  <si>
    <t>м. Миколаїв, пр. Центральний, 135</t>
  </si>
  <si>
    <t>Постачання електричної енергії постачальником універсальних послуг</t>
  </si>
  <si>
    <t>UA-2025-06-10-001594-a
cabd3ec032bb4e05b0f803e438d7fd12</t>
  </si>
  <si>
    <t>З 10.06.2025</t>
  </si>
  <si>
    <t>375 586,00 грн.</t>
  </si>
  <si>
    <t>Виготовлення проектно-кошторисної документації</t>
  </si>
  <si>
    <t>м.Миколаїв, проспект Богоявленський, 20-Б</t>
  </si>
  <si>
    <t xml:space="preserve"> "Капітальний ремонт покрівлі будівлі Миколаївської гімназії №10 Миколаївської міської ради за адресою: м.Миколаїв, проспект Богоявленський, 20-Б"</t>
  </si>
  <si>
    <t>ПРИВАТНЕ АКЦІОНЕРНЕ ТОВАРИСТВО "МИКОЛАЇВСЬКИЙ ЕКСПЕРТНО-ТЕХНІЧНИЙ ЦЕНТР"</t>
  </si>
  <si>
    <t>UA-2025-06-06-010463-a
f456028a4cd0417eb03abf04665021f1</t>
  </si>
  <si>
    <t>З 04.06.2025</t>
  </si>
  <si>
    <t>3 500,40 грн.</t>
  </si>
  <si>
    <t>Проведення позачергового технічного огляду ліфту</t>
  </si>
  <si>
    <t>вул. Адміральська, 20 у м. Миколаєві</t>
  </si>
  <si>
    <t xml:space="preserve"> "Реставрація будівлі виконавчого комітету Миколаївської міської ради по вул. Адміральська, 20 у м. Миколаєві (заміна ліфта)". Коригування</t>
  </si>
  <si>
    <t>ФОП ДОБРІНОВ СЕРГІЙ ПЕТРОВИЧ</t>
  </si>
  <si>
    <t>UA-2025-06-05-006962-a
6db1e8b924504e45b50f82f5aa9a0b20</t>
  </si>
  <si>
    <t xml:space="preserve">З 04.06.2025 </t>
  </si>
  <si>
    <t>17 000,00 грн.</t>
  </si>
  <si>
    <t>Надання послуг з розробки проектної документаці</t>
  </si>
  <si>
    <t>"Тимчасове приєднання до електричних мереж електроустановок управління капітального будівництва Миколаївської міської ради за адресою: м. Миколаїв, пр. Центральний, 135"</t>
  </si>
  <si>
    <t>UA-2025-06-04-013778-a
94539f418d074660944ce45471edc16b</t>
  </si>
  <si>
    <t xml:space="preserve">З 02.06.2025 </t>
  </si>
  <si>
    <t>1 780,00 грн.</t>
  </si>
  <si>
    <t xml:space="preserve">Авторський нагляд за виконанням робіт </t>
  </si>
  <si>
    <t xml:space="preserve"> м.Миколаїв, вул. Корабелів, 14 В</t>
  </si>
  <si>
    <t xml:space="preserve"> "Реконструкція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 В". Коригування</t>
  </si>
  <si>
    <t>UA-2025-06-04-013734-a
09666cc6c91a43759bbb986017569018</t>
  </si>
  <si>
    <t>З 02.06.2025</t>
  </si>
  <si>
    <t>3 560,00 грн.</t>
  </si>
  <si>
    <t>м.Миколаїв, вул. Корабелів, 14 В"</t>
  </si>
  <si>
    <t>"Реконструкція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 В"</t>
  </si>
  <si>
    <t>UA-2025-06-03-014239-a
2f4583f26cbf41c0ad9a92b268394ad2</t>
  </si>
  <si>
    <t>17 059,66 грн.</t>
  </si>
  <si>
    <t>Потьомкінська, 154, м. Миколаїв</t>
  </si>
  <si>
    <t>Поточний ремонт та облаштування споруд цивільного захисту (укриття) Миколаївського ліцею №53 Миколаївської міської ради Миколаївської області за адресою: Потьомкінська, 154, м. Миколаїв". Коригування</t>
  </si>
  <si>
    <t>ТОВАРИСТВО З ОБМЕЖЕНОЮ ВІДПОВІДАЛЬНІСТЮ "ЮЛ-СТРОЙ"</t>
  </si>
  <si>
    <t>UA-2025-05-30-009030-a
cf4e7638524742eda9b9b4424eb68828</t>
  </si>
  <si>
    <t>947 758,88 грн.</t>
  </si>
  <si>
    <t xml:space="preserve">Договір підряду (додаткові роботи) </t>
  </si>
  <si>
    <t>№ 40 по вул. Металургів, 97/1 у м. Миколаєві</t>
  </si>
  <si>
    <t>Поточний ремонт та облаштування споруд захисту (укриття) Миколаївського ліцею №53 Миколаївської міської ради Миколаївської області за адресою: вул. Потьомкінська, 154, м. Миколаїв. Коригування</t>
  </si>
  <si>
    <t>1 450 096,06 грн.</t>
  </si>
  <si>
    <t>м. Миколаїв, вул. Київська, 3»</t>
  </si>
  <si>
    <t>Капітальний ремонт 3 та 4 поверхів КНП ММР "Пологовий будинок №3" за адресою: м. Миколаїв, вул. Київська, 3»</t>
  </si>
  <si>
    <t>ФОП ПАВЛОВ АНДРІЙ АНАТОЛІЙОВИЧ</t>
  </si>
  <si>
    <t>UA-2025-05-23-002133-a
02e5d7e0dae74273a6dba7a9e6383432</t>
  </si>
  <si>
    <t>148 000,00 грн.</t>
  </si>
  <si>
    <t xml:space="preserve">Виконання робіт з коригування ПКД </t>
  </si>
  <si>
    <t>вул. Металургів, 97/1 у м. Миколаєві</t>
  </si>
  <si>
    <t>Капітальний ремонт будівлі загальноосвітньої школи 
№ 40 по вул. Металургів, 97/1 у м. Миколаєві". Коригування</t>
  </si>
  <si>
    <t>UA-2025-05-22-010248-a
6a1c149c97884e29b1e2dbbe9e2d7766</t>
  </si>
  <si>
    <t>130 271,72 грн.</t>
  </si>
  <si>
    <t xml:space="preserve"> м.Миколаїв, пр-т Богоявленський, 6</t>
  </si>
  <si>
    <t>Поточний ремонт сімейної амбулаторії №5 КНП ММР "Центр первинної медико-санітарної допомоги №1" за адресою: м.Миколаїв, пр-т Богоявленський, 6</t>
  </si>
  <si>
    <t>UA-2025-05-22-005617-a
f1c3349315774694a129a85885faf44f</t>
  </si>
  <si>
    <t>2 417,87 грн.</t>
  </si>
  <si>
    <t xml:space="preserve"> м.Миколаїв, вул. Корабелів, 14В</t>
  </si>
  <si>
    <t>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14В". Коригування</t>
  </si>
  <si>
    <t>АТ "Миколаївобленерго"</t>
  </si>
  <si>
    <t>26 330,00 грн.</t>
  </si>
  <si>
    <t xml:space="preserve">Договір про тимчасове приєднання до електричних мереж нежитлових приміщень </t>
  </si>
  <si>
    <t>м. Миколаїв, пр-т Центральний, 135</t>
  </si>
  <si>
    <t>Договір про тимчасове приєднання до електричних мереж нежитлових приміщень за адресою: м. Миколаїв, пр-т Центральний, 135</t>
  </si>
  <si>
    <t>ПІДПРИЄМСТВО "ЦИТАДЕЛЬ"</t>
  </si>
  <si>
    <t>UA-2025-05-14-001954-a
052f911a77e54e4985b98dd09b3b89a6</t>
  </si>
  <si>
    <t>85 000,00 грн.</t>
  </si>
  <si>
    <t xml:space="preserve">Виготовлення проектно-кошторисної документації </t>
  </si>
  <si>
    <t>м.Миколаїв, вул. Марка Кропивницького, 22-А</t>
  </si>
  <si>
    <t>Капітальний ремонт автоматичної пожежної сигналізації та оповіщення про пожежу Миколаївської гімназії №15 Миколаївської міської ради Миколаївської області за адресою: м.Миколаїв, вул. Марка Кропивницького, 22-А»</t>
  </si>
  <si>
    <t>ТОВАРИСТВО З ОБМЕЖЕНОЮ ВІДПОВІДАЛЬНІСТЮ "ЕТАЛОН ПРОФСТРОЙ"</t>
  </si>
  <si>
    <t>UA-2025-05-12-012657-a
649a9fd1781a4ccbace785c66d4cc9ea</t>
  </si>
  <si>
    <t>173 566,94 грн.</t>
  </si>
  <si>
    <t>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14В». Коригування</t>
  </si>
  <si>
    <t>UA-2025-04-25-010074-a
2da2d51efbf64c6c8e253ed3e314997a</t>
  </si>
  <si>
    <t>1 859,95 грн.</t>
  </si>
  <si>
    <t xml:space="preserve">Технічний нагляд </t>
  </si>
  <si>
    <t>м.Миколаїв, вул. Зої Космодем`янської, 12а». Коригування</t>
  </si>
  <si>
    <t>Капітальний ремонт автоматичної пожежної сигналізації та оповіщення про пожежу дошкільного навчального закладу № 131 за адресою: м. Миколаїв, вул. Зої Космодем'янської, 12а". Коригування</t>
  </si>
  <si>
    <t>UA-2025-04-25-006342-a
411384c053a8449897d85ebaabde5dcf</t>
  </si>
  <si>
    <t xml:space="preserve">Авторський нагляд </t>
  </si>
  <si>
    <t xml:space="preserve"> м.Миколаїв, вул. Зої Космодем`янської, 12а</t>
  </si>
  <si>
    <t>Капітальний ремонт автоматичної пожежної сигналізації та оповіщення про пожежу дошкільного навчального закладу № 131 за адресою: м.Миколаїв, вул. Зої Космодем`янської, 12а». Коригування</t>
  </si>
  <si>
    <t>UA-2025-04-23-011007-a
44f0558795674ea89fa34b49eb40b691</t>
  </si>
  <si>
    <t>129 067,36 грн.</t>
  </si>
  <si>
    <t xml:space="preserve">Капітальний ремонт автоматичної пожежної сигналізації та оповіщення про пожежу дошкільного навчального закладу № 131 за адресою: м.Миколаїв, вул. Зої Космодем`янської, 12а». Коригування
</t>
  </si>
  <si>
    <t>UA-2025-04-23-003005-a
2edcf6750c6a42e2acc88cb13f18bac9</t>
  </si>
  <si>
    <t>67 298,36 грн.</t>
  </si>
  <si>
    <t xml:space="preserve">Виконання робіт з коригування ПКД  </t>
  </si>
  <si>
    <t xml:space="preserve"> м. Миколаїв, вул. Київська, 3</t>
  </si>
  <si>
    <t>Капітальний ремонт автоматичної пожежної сигналізації та оповіщення про пожежу Комунального некомерційного підприємства Миколаївської міської ради "Пологовий будинок №3" за адресою: м. Миколаїв, вул. Київська, 3</t>
  </si>
  <si>
    <t>UA-2025-04-10-007755-a
f0ecb4515aca4de29ea2070cf414871f</t>
  </si>
  <si>
    <t>10 911,53 грн.</t>
  </si>
  <si>
    <t xml:space="preserve">Проведення експертної оцінки кошторису на усунення недоліків (дефектів) виконаних робіт </t>
  </si>
  <si>
    <t xml:space="preserve"> пл. М. Леонтовича, 1 у м. Миколаєві</t>
  </si>
  <si>
    <t>КУ Миколаївський зоопарк. Нове будівництво літніх вольєрів "Острів звірів" за адресою: пл. М. Леонтовича, 1 у м. Миколаєві. Коригування</t>
  </si>
  <si>
    <t>ТОВАРИСТВО З ОБМЕЖЕНОЮ ВІДПОВІДАЛЬНІСТЮ "ЕНЕРГО-СЕРВИС"</t>
  </si>
  <si>
    <t>UA-2025-04-15-002710-a
ef5a3c0e96ba498abd6819b74debe457</t>
  </si>
  <si>
    <t>26 000,00 грн.</t>
  </si>
  <si>
    <t xml:space="preserve">Виготовлення сертифіката енергетичної ефективності </t>
  </si>
  <si>
    <t xml:space="preserve">Проведення експертної оцінки проектної документації </t>
  </si>
  <si>
    <t>UA-2025-04-09-013954-a
3ccac41539e5407c8152371bf0ae549a</t>
  </si>
  <si>
    <t>39 285,73 грн.</t>
  </si>
  <si>
    <t xml:space="preserve">Проведення експертизи проекту </t>
  </si>
  <si>
    <t xml:space="preserve"> вул. Театральна, 10 у м. Миколаєві</t>
  </si>
  <si>
    <t>Капітальний ремонт двох спортивних залів на першому поверсі спортивного комплексу "Зоря" зі встановленням обладнання для спортивної реабілітації за адресою: вул. Театральна, 10 у м. Миколаєві». Коригування</t>
  </si>
  <si>
    <t>UA-2025-04-07-012979-a
c1cc8fc965fb4aa3b25131c62237af67</t>
  </si>
  <si>
    <t>3560,00 грн.</t>
  </si>
  <si>
    <t xml:space="preserve"> м. Миколаїв, вул. Казарського, 1»</t>
  </si>
  <si>
    <t>Капітальний ремонт автоматичної пожежної сигналізації та оповіщення про пожежу ДНЗ №79 за адресою: м. Миколаїв, вул. Казарського, 1</t>
  </si>
  <si>
    <t>UA-2025-04-07-012666-a
b972e3c775d74f32946d5043a44ab8a7</t>
  </si>
  <si>
    <t>99 353,00 грн.</t>
  </si>
  <si>
    <t xml:space="preserve">Технічне інструментальне обстеження будівлі </t>
  </si>
  <si>
    <t xml:space="preserve"> м. Миколаїв, вул. Озерна, 43»</t>
  </si>
  <si>
    <t>Нове будівництво будівлі нежитлового призначення за адресою: м. Миколаїв, вул. Озерна, 43</t>
  </si>
  <si>
    <t>UA-2025-04-04-002277-a
ddb1c830b896429a859aba86514eabf9</t>
  </si>
  <si>
    <t>30.05.2025 - вихід з експертизи;
строк закінчення коригування ПКД - 30.06.2025</t>
  </si>
  <si>
    <t>199 020,00 грн.</t>
  </si>
  <si>
    <t xml:space="preserve"> м. Миколаїв, вул. 1 Слобідська, 42»</t>
  </si>
  <si>
    <t>Реконструкція спортивного майданчика з благоустроєм території Миколаївської гімназії №31 Миколаївської міської ради Миколаївської області за адресою: м. Миколаїв, вул. 1 Слобідська, 42</t>
  </si>
  <si>
    <t>ТОВАРИСТВО З ОБМЕЖЕНОЮ ВІДПОВІДАЛЬНІСТЮ "АДМІН-СЕРВІС"</t>
  </si>
  <si>
    <t>UA-2025-04-04-000546-a
dd65ec93ac28480491afb79652ee9453</t>
  </si>
  <si>
    <t>2 376,00 грн.</t>
  </si>
  <si>
    <t>Надання інформаційних та консультаційних послуг з профільних питань визначення вартості проєктно-вишукувальних робіт одному представнику на курсах 3-5 березня 2025 року</t>
  </si>
  <si>
    <t>03349507</t>
  </si>
  <si>
    <t>КП" Миколаївське міжміське бюро технічної інвентаризації"</t>
  </si>
  <si>
    <t>UA-2025-04-04-011478-a
b3c5e9cf5ecd4fec93759b086e92a113</t>
  </si>
  <si>
    <t>6 280,00 грн.</t>
  </si>
  <si>
    <t xml:space="preserve">Договір про виконання робіт </t>
  </si>
  <si>
    <t xml:space="preserve"> м. Миколаїв, вул Корабелів, 14В.</t>
  </si>
  <si>
    <t>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 Миколаїв, вул Корабелів, 14В.</t>
  </si>
  <si>
    <t>UA-2025-04-04-011616-a
a11542bf1b334c1bbf5ab1414774917a</t>
  </si>
  <si>
    <t>5 020,00 грн.</t>
  </si>
  <si>
    <t>Відкриті торги з особливостями  </t>
  </si>
  <si>
    <t>38841179</t>
  </si>
  <si>
    <t>ТОВ"Компанія Нікон-Буд"</t>
  </si>
  <si>
    <t>UA-2023-06-05-010856-a</t>
  </si>
  <si>
    <t xml:space="preserve">Виконання робіт </t>
  </si>
  <si>
    <t xml:space="preserve">пр.Богоявленський, 314. </t>
  </si>
  <si>
    <t>Капітальний ремонт нежитлових приміщень під розміщення центру надання адміністративних послуг  за адресою: пр.Богоявленський, 314. Коригування, в т.ч. проектно-вишукувальні роботи та експертиза</t>
  </si>
  <si>
    <t>ТОВАРИСТВО З ОБМЕЖЕНОЮ ВІДПОВІДАЛЬНІСТЮ "Танолбуд"</t>
  </si>
  <si>
    <t>UA-2024-10-18-007959-a ● 826d7692811f4981b13ddaa886d0f62d</t>
  </si>
  <si>
    <t>Капітальний ремонт і реставрація. Капітальний ремонт харчоблоку Миколаївської гімназії №52 Миколаївської міської ради Миколаївської області за адресою: м. Миколаїв, вул. Крилова, 42</t>
  </si>
  <si>
    <t>UA-2025-03-21-010739-a ● 7e646755a33c4fe7ae509a0636855562</t>
  </si>
  <si>
    <t>80 256,00 грн.</t>
  </si>
  <si>
    <t>Виконання робіт з коригування проектно-кошторисної документації</t>
  </si>
  <si>
    <t>вул. Театральна, 10 у м. Миколаєв</t>
  </si>
  <si>
    <t>Виконання робіт з коригування проектно-кошторисної документації (надалі ПКД) по об’єкту: «Капітальний ремонт двох спортивних залів на першому поверсі спортивного комплексу "Зоря" зі встановленням обладнання для спортивної реабілітації за адресою: вул. Театральна, 10 у м. Миколаєві". Коригування</t>
  </si>
  <si>
    <t>ОДЕСЬКА ФІЛІЯ ДЕРЖАВНОГО ПІДПРИЄМСТВА "ДЕРЖАВНИЙ НАУКОВО-ДОСЛІДНИЙ ТА ПРОЕКТНО-ВИШУКУВАЛЬНИЙ ІНСТИТУТ "НДІПРОЕКТРЕКОНСТРУКЦІЯ"</t>
  </si>
  <si>
    <t>UA-2025-03-14-003089-a ● 8df73a0329eb4c1f84cef7098373db2f</t>
  </si>
  <si>
    <t>75 237,60 грн.</t>
  </si>
  <si>
    <t xml:space="preserve">Коригування проектно-кошторисної документації </t>
  </si>
  <si>
    <t>«Капітальний ремонт діагностичного центру захворювання молочної залози при жіночій консультації №3 КНП ММР «Пологовий будинок №3» за адресою: м. Миколаїв, вул. Київська, 3</t>
  </si>
  <si>
    <t>UA-2025-03-12-003155-a ● e1b38a88566e48ce9e97069476baa177</t>
  </si>
  <si>
    <t>795,34 грн.</t>
  </si>
  <si>
    <t xml:space="preserve">виконання робіт з позачергової технічної перевірки правильності засобу обліку </t>
  </si>
  <si>
    <t>"Капітальний ремонт нежитлових приміщень під розміщення центру надання адміністративних послуг за адресою: просп. Центральний, 11/5 у м. Миколаєві"</t>
  </si>
  <si>
    <t>UA-2025-03-11-005868-a ● 173c5270b02548b2b524792f4581798d</t>
  </si>
  <si>
    <t>194 345,40 грн.</t>
  </si>
  <si>
    <t>м. Миколаїв, вул. Павла Скоропадського, 1</t>
  </si>
  <si>
    <t>"Капітальний ремонт системи автоматичної пожежної сигналізації та оповіщення про пожежу Комунального некомерційного підприємства Миколаївської міської ради "Міська лікарня №4" за адресою: м. Миколаїв, вул. Павла Скоропадського, 1"</t>
  </si>
  <si>
    <t>UA-2025-03-11-008915-a ● 5a1fe8aba32844ec895913f0e5ca5329</t>
  </si>
  <si>
    <t>184 244,99 грн.</t>
  </si>
  <si>
    <t>м. Миколаїв, вул. 2 Екіпажна, 4"</t>
  </si>
  <si>
    <t>"Капітальний ремонт системи автоматичної пожежної сигналізації та оповіщення про пожежу Комунального некомерційного підприємства Миколаївської міської ради "Міська лікарня №1" за адресою: м. Миколаїв, вул. 2 Екіпажна, 4"</t>
  </si>
  <si>
    <t>UA-2025-03-11-008213-a ● 06a6463c75454ef0b78dc955eb32960e</t>
  </si>
  <si>
    <t>92 581,99 грн.</t>
  </si>
  <si>
    <t>м. Миколаїв, пр-т Миру, 27Г</t>
  </si>
  <si>
    <t>"Капітальний ремонт системи автоматичної пожежної сигналізації та оповіщення про пожежу закладу дошкільної освіти (ясла-садок) №127 комбінованого типу Миколаївської міської ради Миколаївської області за адресою: м. Миколаїв, пр-т Миру, 27Г"</t>
  </si>
  <si>
    <t>UA-2025-03-11-007922-a ● 7abd621d46344dd394fa2b0fcf825b06</t>
  </si>
  <si>
    <t>89 689,22 грн.</t>
  </si>
  <si>
    <t>м. Миколаїв, вул. Космонавтів, 67-а</t>
  </si>
  <si>
    <t>"Капітальний ремонт системи автоматичної пожежної сигналізації та оповіщення про пожежу закладу дошкільної освіти (ясла-садок) №95 комбінованого типу Миколаївської міської ради Миколаївської області за адресою: м. Миколаїв, вул. Космонавтів, 67-а"</t>
  </si>
  <si>
    <t>UA-2025-03-11-007654-a ● 144c956417a444f2a74c37b281b0c1cc</t>
  </si>
  <si>
    <t>м. Миколаїв, вул. Привільна, 57</t>
  </si>
  <si>
    <t>"Капітальний ремонт системи автоматичної пожежної сигналізації та оповіщення про пожежу закладу дошкільної освіти (ясла-садок) №87 комбінованого типу Миколаївської міської ради Миколаївської області за адресою: м. Миколаїв, вул. Привільна, 57"</t>
  </si>
  <si>
    <t>UA-2025-03-06-013474-a ● cfc34ac2d601414a91b7542c6451f811</t>
  </si>
  <si>
    <t>81 362,63 грн.</t>
  </si>
  <si>
    <t>м. Миколаїв, вул. Вадима Благовісного, 19</t>
  </si>
  <si>
    <t xml:space="preserve"> "Капітальний ремонт системи автоматичної пожежної сигналізації та оповіщення про пожежу закладу дошкільної освіти (ясла-садок) №115 комбінованого типу Миколаївської міської ради Миколаївської області за адресою: м. Миколаїв, вул. Вадима Благовісного, 19"</t>
  </si>
  <si>
    <t>UA-2025-03-06-013094-a ● 68432d9748024c1483850abdf4147a57</t>
  </si>
  <si>
    <t>82 429,82 грн.</t>
  </si>
  <si>
    <t>м. Миколаїв, вул. Втората, 34</t>
  </si>
  <si>
    <t>"Капітальний ремонт системи автоматичної пожежної сигналізації та оповіщення про пожежу закладу дошкільної освіти (ясла-садок) №112 комбінованого типу Миколаївської міської ради Миколаївської області за адресою: м. Миколаїв, вул. Втората, 34"</t>
  </si>
  <si>
    <t>UA-2025-03-06-007915-a ● 8694e81b8ef44cf18a3ea08260473807</t>
  </si>
  <si>
    <t>78 161,04 грн.</t>
  </si>
  <si>
    <t>м. Миколаїв, вул. Громадянська, 48-Б</t>
  </si>
  <si>
    <t xml:space="preserve"> "Капітальний ремонт системи автоматичної пожежної сигналізації та оповіщення про пожежу закладу дошкільної освіти (ясла-садок) №77 комбінованого типу Миколаївської міської ради Миколаївської області за адресою: м. Миколаїв, вул. Громадянська, 48-Б"</t>
  </si>
  <si>
    <t>UA-2025-03-06-012483-a ● 94be85d0fdca4b27807c693c779e1fef</t>
  </si>
  <si>
    <t>89 135,28 грн.</t>
  </si>
  <si>
    <t>м. Миколаїв, вул. Космонавтів, 56</t>
  </si>
  <si>
    <t xml:space="preserve"> "Капітальний ремонт системи автоматичної пожежної сигналізації та оповіщення про пожежу закладу дошкільної освіти (ясла-садок) №50 комбінованого типу Миколаївської міської ради Миколаївської області за адресою: м. Миколаїв, вул. Космонавтів, 56"</t>
  </si>
  <si>
    <t>UA-2025-03-10-008933-a ● 012602eca21b45c1b443c2a2751d34c2</t>
  </si>
  <si>
    <t>20 823,63 грн.</t>
  </si>
  <si>
    <t>Технічний нагляд</t>
  </si>
  <si>
    <t xml:space="preserve"> м. Миколаїв, вул. Казарського, 1</t>
  </si>
  <si>
    <t>«Капітальний ремонт автоматичної пожежної сигналізації та оповіщення про пожежу ДНЗ №79 за адресою: м. Миколаїв, вул. Казарського, 1</t>
  </si>
  <si>
    <t>UA-2025-03-04-007861-a ● cb23547ad04e4f38864cea1ca47864eb</t>
  </si>
  <si>
    <t>127 792,79 грн.</t>
  </si>
  <si>
    <t>м. Миколаїв, вул. Китобоїв, 3</t>
  </si>
  <si>
    <t xml:space="preserve"> "Капітальний ремонт автоматичної пожежної сигналізації та оповіщення про пожежу Миколаївської гімназії №11 Миколаївської міської ради Миколаївської області за адресою: м. Миколаїв, вул. Китобоїв, 3". Коригування</t>
  </si>
  <si>
    <t>UA-2025-02-28-009463-a ● b0d30bdb8c4a4e30b241c86b0b46aaa2</t>
  </si>
  <si>
    <t>173 167,68 грн.</t>
  </si>
  <si>
    <t xml:space="preserve"> "Капітальний ремонт захисної споруди цивільного захисту (цивільної оборони) сховище № 52508 по вул. Володарського, 4у в м. Миколаєві" Коригування</t>
  </si>
  <si>
    <t>UA-2025-02-28-009074-a ● acf9d6caadc74018b5d31e3aa2a6ba3f</t>
  </si>
  <si>
    <t>60 520,00 грн.</t>
  </si>
  <si>
    <t>Авторський нагляд</t>
  </si>
  <si>
    <t>"Капітальний ремонт захисної споруди цивільного захисту (цивільної оборони) сховище № 52508 по вул. Володарського, 4у в м. Миколаєві" Коригування</t>
  </si>
  <si>
    <t>UA-2025-02-28-009285-a ● cf4b21f39a3e49f39491a59ab1e13ae4</t>
  </si>
  <si>
    <t>147 985,07 грн.</t>
  </si>
  <si>
    <t xml:space="preserve"> м. Миколаїв, вул. Вадима Благовісного, 6</t>
  </si>
  <si>
    <t>"Капітальний ремонт автоматичної пожежної сигналізації та оповіщення про пожежу Миколаївської гімназії №39 імені Ю.І. Макарова Миколаївської міської ради Миколаївської області за адресою: м. Миколаїв, вул. Вадима Благовісного, 6"</t>
  </si>
  <si>
    <t>UA-2025-02-28-009042-a ● 768265c26f724faea5fbade4cbb7d307</t>
  </si>
  <si>
    <t>143 132,68 грн.</t>
  </si>
  <si>
    <t>м. Миколаїв, вул. Морехідна, 10а</t>
  </si>
  <si>
    <t>"Капітальний ремонт автоматичної пожежної сигналізації та оповіщення про пожежу Миколаївської гімназії №35 Миколаївської міської ради Миколаївської області за адресою: м. Миколаїв, вул. Морехідна, 10а"</t>
  </si>
  <si>
    <t>UA-2025-02-20-007434-a ● f0acd4efea5f41229b8ee4808a591709</t>
  </si>
  <si>
    <t>107 540,00 грн.</t>
  </si>
  <si>
    <t>м. Миколаїв, вул. Торгова, 72</t>
  </si>
  <si>
    <t>"Капітальний ремонт автоматичної пожежної сигналізації та оповіщення про пожежу Миколаївської гімназії №47 Миколаївської міської ради Миколаївської області за адресою: м. Миколаїв, вул. Торгова, 72"</t>
  </si>
  <si>
    <t>ТОВАРИСТВО З ОБМЕЖЕНОЮ ВІДПОВІДАЛЬНІСТЮ "ПРИВАТНА НАУКОВО-ПРОЕКТНА ФІРМА "ХЕРСОНПРОЕКТ"</t>
  </si>
  <si>
    <t>UA-2025-02-20-005643-a ● d6bd9095a81d4c2fa2d5ce2a9b0ed1f7</t>
  </si>
  <si>
    <t>32 040,00 грн.</t>
  </si>
  <si>
    <t>Адміральська, 31 в м. Миколаєві</t>
  </si>
  <si>
    <t>"Реконструкція палацу творчості учнів по вулиці Адміральська, 31 в м. Миколаєві"</t>
  </si>
  <si>
    <t>UA-2025-02-20-004605-a ● 379997e2746044d9b95a8369031e58b3</t>
  </si>
  <si>
    <t>214 503,98 грн.</t>
  </si>
  <si>
    <t>Технічний нагляд за виконанням робіт</t>
  </si>
  <si>
    <t>ТОВАРИСТВО З ОБМЕЖЕНОЮ ВІДПОВІДАЛЬНІСТЮ "ОХРАНА"</t>
  </si>
  <si>
    <t>UA-2025-02-20-003516-a ● 2041228d91c841d587a2c1a9ec4d5acb</t>
  </si>
  <si>
    <t>135 410,18 грн.</t>
  </si>
  <si>
    <t>м.Миколаїв, вул. Електронна, 73</t>
  </si>
  <si>
    <t xml:space="preserve"> "Капітальний ремонт автоматичної пожежної сигналізації та оповіщення про пожежу Миколаївського ліцею №42 Миколаївської міської ради Миколаївської області за адресою: м.Миколаїв, вул. Електронна, 73". Коригування та виконання функції замовника експертизи робочого проекту.</t>
  </si>
  <si>
    <t>КИРЮШКО ОЛЕКСАНДР ВІКТОРОВИЧ</t>
  </si>
  <si>
    <t>UA-2024-12-25-012194-a ● 19de1b3234c04dc1a262f9acd2138883</t>
  </si>
  <si>
    <t>16 020,00 грн.</t>
  </si>
  <si>
    <t>вул. Космонавтів, буд. 126, м. Миколаїв,</t>
  </si>
  <si>
    <t>А"Капітальний ремонт. Система автоматичної пожежної сигналізації та оповіщення про пожежу в приміщеннях Комунального некомерційного підприємтсва Миколаївської міської ради "Центр первинної медико-санітарної допомоги №2" за адресою: вул. Космонавтів, буд. 126, м. Миколаїв, Миколаївська область"</t>
  </si>
  <si>
    <t>UA-2025-02-19-013614-a ● 05f91c781dc445b1b0da6c7677addeea</t>
  </si>
  <si>
    <t>2 655,79 грн.</t>
  </si>
  <si>
    <t>Виготовлення та видача технічних умов на водопостачання та водовідведення</t>
  </si>
  <si>
    <t>м. Миколаїв, проспект Миру, 23-Г"</t>
  </si>
  <si>
    <t xml:space="preserve"> "Нове будівництво захисної споруди цивільного захисту- протирадіаційного укриття Миколаївського ліцею №8 Миколаївської міської ради Миколаївської області за адресою: м. Миколаїв, проспект Миру, 23-Г"</t>
  </si>
  <si>
    <t>UA-2025-02-19-013515-a ● ed127565e93f491ab0ad7bd6a2ff3002</t>
  </si>
  <si>
    <t>Виготовлення та видача технічних умов на водопостачання та водовідведення об'єкту:</t>
  </si>
  <si>
    <t>м. Миколаїв, вул. 3 Лінія, 17-А</t>
  </si>
  <si>
    <t>"Нове будівництво захисної споруди цивільного захисту — протирадіаційного укриття дошкільного навчального закладу №75 за адресою: м. Миколаїв, вул. 3 Лінія, 17-А"</t>
  </si>
  <si>
    <t xml:space="preserve">Виготовлення та видача технічних умов на водопостачання та водовідведення </t>
  </si>
  <si>
    <t>м. Миколаїв, проспект Богоявленський, 20 Б"</t>
  </si>
  <si>
    <t xml:space="preserve">"Нове будівництво захисної споруди цивільного захисту- протирадіаційного укриття Миколаївської гімназії № 10 Миколаївської міської ради Миколаївської області </t>
  </si>
  <si>
    <t>UA-2025-02-19-013140-a ● e199e97ec7ac4d5d82487204d856dcac</t>
  </si>
  <si>
    <t>м. Миколаїв, вул. Дачна, 2"</t>
  </si>
  <si>
    <t>"Нове будівництво захисної споруди цивільного захисту - протирадіаційного укриття Миколаївської гімназії №18 Миколаївської міської ради Миколаївської області за адресою: м. Миколаїв, вул. Дачна, 2"</t>
  </si>
  <si>
    <t>UA-2025-02-19-012910-a ● 1021959ec87c41e4af843d72b0ae4260</t>
  </si>
  <si>
    <t>м. Миколаїв, вул. Паркова, 36</t>
  </si>
  <si>
    <t xml:space="preserve"> "Нове будівництво захисної споруди цивільного захисту- протирадіаційного укриття Миколаївського ліцею "Академія дитячої творчості" Миколаївської міської ради Миколаївської області </t>
  </si>
  <si>
    <t>UA-2025-02-14-011195-a ● fb32b51e75e841588a4c10a24fcce72d</t>
  </si>
  <si>
    <t>189 620,00 грн.</t>
  </si>
  <si>
    <t>Технічне інструментальне обстеження будівл</t>
  </si>
  <si>
    <t>м. Миколаїв, вул. Озерна, 43</t>
  </si>
  <si>
    <t>«Нове будівництво будівлі нежитлового призначення</t>
  </si>
  <si>
    <t>ФОП ЧЕРНІЄНКО ОЛЕКСІЙ СЕРГІЙОВИЧ</t>
  </si>
  <si>
    <t>UA-2025-01-31-013743-a ● b9d74780e9954a9bac560e52a44903f5</t>
  </si>
  <si>
    <t>85 947,58 грн.</t>
  </si>
  <si>
    <t xml:space="preserve">Виконання проектних (вишукувальних) робіт - стереофотограмметричну зйомку фасаду будинку, споруди та складення обмірних креслень фасаду будинку </t>
  </si>
  <si>
    <t>м.Миколаїв, вул. Озерна,43"</t>
  </si>
  <si>
    <t xml:space="preserve"> "Нове будівництво будівлі нежитлового призначення</t>
  </si>
  <si>
    <t>UA-2025-01-24-016743-a ● 4e22b00e9a7741bc8126f6a5fb4908cc</t>
  </si>
  <si>
    <t>41 291,77 грн.</t>
  </si>
  <si>
    <t>Виконанння робіт з коригування проектно - кошторисної документації (надалі ПКД)</t>
  </si>
  <si>
    <t>"Реконструкція з прибудовою критого переходу між будівлями головного корпусу і травматологічного пункту КНП ММР "Міська лікарня швидкої медичної допомоги" за адресою: м.Миколаїв, вул. Корабелів, 14В". Коригування та виконання функції замовника експертизи робочого проекту.</t>
  </si>
  <si>
    <t>ФОП ДЗВОНКОВСЬКИЙ МИРОСЛАВ ЯРОСЛАВОВИЧ</t>
  </si>
  <si>
    <t>UA-2025-01-17-017083-a ● 5418cff156174029b2adfe740d278ad8</t>
  </si>
  <si>
    <t>1 484 972,00 грн.</t>
  </si>
  <si>
    <t xml:space="preserve">Виготовлення проектної документації </t>
  </si>
  <si>
    <t>Херсонському шосе в Інгульському районі м. Миколаєва</t>
  </si>
  <si>
    <t xml:space="preserve"> «Нове будівництво меморіального комплексу на території Центрального міського кладовища по Херсонському шосе в Інгульському районі м. Миколаєва, присвяченого воїнам – захисникам України, що загинули під час збройної агресії Російської Федерації»</t>
  </si>
  <si>
    <t>ФОП ЛЕСЮК АНДРІЙ МИРОНОВИЧ</t>
  </si>
  <si>
    <t>UA-2025-01-17-016889-a ● 3fea16cda31349c19c6c85ad9d25e45f</t>
  </si>
  <si>
    <t>1 240 360,00 грн.</t>
  </si>
  <si>
    <t>Виготовлення проектної документації</t>
  </si>
  <si>
    <t xml:space="preserve"> вул. Андрія Антонюка, вул. Гагаріна та пр. Богоявленським в Корабельному районі м. Миколаєва,</t>
  </si>
  <si>
    <t>Виготовлення проектної документації по об’єкту "Нове будівництво меморіального комплексу на території кладовища, обмеженого вул. Андрія Антонюка, вул. Гагаріна та пр. Богоявленським в Корабельному районі м. Миколаєва, присвяченого воїнам-захисникам України"</t>
  </si>
  <si>
    <t>ФОП Грішин Юрій Олександрович</t>
  </si>
  <si>
    <t>UA-2025-01-17-016793-a ● e33d4ec8646b46f6b13cbed1128ce24e</t>
  </si>
  <si>
    <t>58 379,69 грн.</t>
  </si>
  <si>
    <t xml:space="preserve">Виконання робіт з інженерно - геологічного вишукування </t>
  </si>
  <si>
    <t xml:space="preserve"> «Нове будівництво меморіального комплексу на території кладовища, обмеженого вул. Андрія Антонюка, вул. Гагаріна та пр. Богоявленським в Корабельному районі м. Миколаєва, присвяченого воїнам-захисникам України»</t>
  </si>
  <si>
    <t>UA-2025-01-17-016608-a ● aa208a92d42e49ef89f5348979789218</t>
  </si>
  <si>
    <t>67 528,33 грн.</t>
  </si>
  <si>
    <t>Херсонському шосе</t>
  </si>
  <si>
    <t>«Нове будівництво меморіального комплексу на території Центрального міського кладовища по Херсонському шосе в Інгульському районі м. Миколаєва, присвяченого воїнам – захисникам України, що загинули під час збройної агресії Російської Федерації»</t>
  </si>
  <si>
    <t>ТОВ "ЖИТЛОРЕМБУД-НІКА"</t>
  </si>
  <si>
    <t>UA-2025-01-20-018702-a ● 6e72125302684946841c3675e7705593</t>
  </si>
  <si>
    <t>Капітальний ремонт і реставрація</t>
  </si>
  <si>
    <t xml:space="preserve"> вул. Володарського, 4у в м. Миколаєві» </t>
  </si>
  <si>
    <t>Капітальний ремонт і реставрація. «Капітальний ремонт захисної споруди цивільного захисту (цивільної оборони) сховище № 52508 по вул. Володарського, 4у в м. Миколаєві» Коригування</t>
  </si>
  <si>
    <t>UA-2025-01-17-014892-a ● 14fd9fa7ef3b4096a7318435e2d5d1ff</t>
  </si>
  <si>
    <t xml:space="preserve"> 16.01.2025</t>
  </si>
  <si>
    <t>1 538 255,00 грн.</t>
  </si>
  <si>
    <t xml:space="preserve">Виконання робіт з коригування проектно-кошторисної документації (надалі ПКД) </t>
  </si>
  <si>
    <t xml:space="preserve"> вул. Театральна, 10, у м. Миколаєві.</t>
  </si>
  <si>
    <t>Капітальний ремонт спорткомплексу «Зоря» за адресою: вул. Театральна, 10, у м. Миколаєві. Коригування»</t>
  </si>
  <si>
    <t>UA-2025-01-10-010554-a ● d5c6eb1e69af4bd993a52b9808d7acef</t>
  </si>
  <si>
    <t>вул. Адміральська, 31 в м.Миколаєві</t>
  </si>
  <si>
    <t xml:space="preserve">Реконстукція палацу творчості учнів </t>
  </si>
  <si>
    <t>Адміністрація Заводського району Миколаївської міської ради</t>
  </si>
  <si>
    <t>05410599</t>
  </si>
  <si>
    <t>Капітальний ремонт тротуару по вул. Сінна від вул. М.Морська до вул. Даля (непарна сторона) у приватному секторі Заводського району м. Миколаєва</t>
  </si>
  <si>
    <t xml:space="preserve">м.Миколаїв, вул. Сінна від вул. М.Морська до вул. Даля (непарна сторона) </t>
  </si>
  <si>
    <t>Капітальний ремонт троуару</t>
  </si>
  <si>
    <t>5 років</t>
  </si>
  <si>
    <t>UA-2025-09-25-004017-a</t>
  </si>
  <si>
    <t>ТОВ Фаворитдорбуд"</t>
  </si>
  <si>
    <t>Роботи з капітпльного ремонту завершено</t>
  </si>
  <si>
    <t>Капітальний ремонт тротуару  по вул. Лазурна між ЗДО №12 ММр та МГ № 57 в  Заводському районі м.Миколаєва</t>
  </si>
  <si>
    <t>м.Миколаїв, вул.Погранична</t>
  </si>
  <si>
    <t>Капітальний ремонт зупинки громадського транспорту</t>
  </si>
  <si>
    <t>UA-2025-11-19-003620-a</t>
  </si>
  <si>
    <t>ФОП Дейнеко О.С.</t>
  </si>
  <si>
    <t>Проведено оплату за розрокбу проєктної документації</t>
  </si>
  <si>
    <t>Капітальний ремонт дорожнього покриття внутрішньоквартального проїзду за адресами: вул. Дачна, буд.11А,  13А, вул. Курортна, 10А, 12А в Заводського району м.Миколаєва</t>
  </si>
  <si>
    <t>м.Миколаїв, вул. вул. Лазурна в Заводського району м.Миколаєва</t>
  </si>
  <si>
    <t>Капітальний ремонт дорожнього покриття внутрішньоквартальних проїздів</t>
  </si>
  <si>
    <t>UA-2025-11-18-002793-a</t>
  </si>
  <si>
    <t>Капітальний ремонт дорожнього покриття внутрішньоквартального проїзду (дороги) вздовж будинків №8/1, №12/1, №12/2, №12/3 по вул. Крилова в Заводського району м.Миколаєва</t>
  </si>
  <si>
    <t>м.Миколаїв, вул. Ген.Карпенкавздовж будинків №8/1, №12/1, №12/2, №12/3 по вул. Крилова</t>
  </si>
  <si>
    <t>UA-2025-05-29-010301-a</t>
  </si>
  <si>
    <t>ФОП Дейнеко І.В.</t>
  </si>
  <si>
    <t>Проведено оплату за авторський нагляд</t>
  </si>
  <si>
    <t>Капітальний ремонт дорожнього покриття внутрішньоквартального проїзду (дороги) вздовж будинків №39 повул. Г.Карпенка. №№2-8 по вул. Крилова в Заводського району м.Миколаєва</t>
  </si>
  <si>
    <t>м.Миколаїв, вздовж будинків №39 повул. Г.Карпенка. №№2-8 по вул. Крилова в Заводського району м.Миколаєва</t>
  </si>
  <si>
    <t>UA-2025-06-02-003001-a</t>
  </si>
  <si>
    <t>Капітальний ремонт дорожнього покриття внутрішньоквартального проїзду (дороги) вздовж будинків №12/4 по вул. Крилова, ЗОШ № 17 в Заводського району м.Миколаєва</t>
  </si>
  <si>
    <t>м.Миколаїв, вул.Крилова вздовж буд.12/4, ЗОШ № 17; вул. Ген.Карпенка вздовж буд. 39, №№2-8 по вул. Крилова</t>
  </si>
  <si>
    <t>UA-2025-06-09-010425-a</t>
  </si>
  <si>
    <t>Капітальний ремонт дорожнього покриття внутрішньоквартальних проїздів вздовж будинків №1, 1-А по вул. Ясна Поляна у Заводського району м.Миколаєва</t>
  </si>
  <si>
    <t>м.Миколаїв, вул.Ясна Поляна, вздовж будинків №1, 1-А</t>
  </si>
  <si>
    <t>UA-2025-09-25-01 3575-a</t>
  </si>
  <si>
    <t>ТОВ "АС-СІТІБУД"</t>
  </si>
  <si>
    <t>Капітальний ремонт зупинки громадського транспорту "Миколаївський інститут права Національного університету "Одесська юридична академія"" по вулиці Генерала Олекси Алмазова (непарна сторона) у  Заводському районі м.Миколаєва</t>
  </si>
  <si>
    <t>м.Миколаїв, вул.Генерала Олекси Алмазова</t>
  </si>
  <si>
    <t>UA-2025-10-28-01 4811-a</t>
  </si>
  <si>
    <t>ТОВ "Гросглокнер"</t>
  </si>
  <si>
    <t>Капітальний ремонт зупинки громадського транспорту "Вулиця Біла" по вулиці Генерала Олекси Алмазова (непарна сторона) у  Заводському районі м.Миколаєва</t>
  </si>
  <si>
    <t>UA-2025-09-26-011937-a</t>
  </si>
  <si>
    <t>Капітальний ремонт зупинки громадського транспорту "Вулиця Садова" по вулиці Погранична в  Заводському районі м.Миколаєва</t>
  </si>
  <si>
    <t>Вартість, тис. грн</t>
  </si>
  <si>
    <t>Департамент ЖКГ ММР</t>
  </si>
  <si>
    <t>03365707</t>
  </si>
  <si>
    <t>Капітальний ремонт покрівлі житлового будинку за адресою: м. Миколаїв, вул. Океанівська, 26 (заходи (зокрема ремонтні роботи) з усунення аварій в житловому фонді)</t>
  </si>
  <si>
    <t xml:space="preserve">м. Миколаїв вул. Океанівська, 26 </t>
  </si>
  <si>
    <t xml:space="preserve">Капітальний ремонт покрівлі </t>
  </si>
  <si>
    <t>10 років</t>
  </si>
  <si>
    <t>UA-2025-05-12-008086-a
d67c15d49373497c9f202f0b0707889f</t>
  </si>
  <si>
    <t>ТОВ «ЕЛІТ БУД-ГАРАНТ»</t>
  </si>
  <si>
    <t>Капітальний ремонт покрівлі житлового будинку за адресою: м. Миколаїв, вул. Рибна,1/2 (заходи (зокрема ремонтні роботи) з усунення аварій в житловому фонді). Коригування.</t>
  </si>
  <si>
    <t>м. Миколаїв вул. Рибна,1/2</t>
  </si>
  <si>
    <t>Виготовлення ПКД та експертиза</t>
  </si>
  <si>
    <t>UA-2025-02-14-004015-a ● 34eb5daa7dbd4f63974e653ec7bddf73</t>
  </si>
  <si>
    <t>ФОП Григоренко Дар’я Сергіївна</t>
  </si>
  <si>
    <t>Капітальний ремонт покрівлі житлового будинку за адресою: м. Миколаїв, пр. Героїв України, 87А (заходи (зокрема ремонтні роботи) з усунення аварій в житловому фонді). Кригування</t>
  </si>
  <si>
    <t>м. Миколаїв пр.Героїв України,87А</t>
  </si>
  <si>
    <t>UA-2023-09-28-001974-a ● 4825f7ae40874ded892a7f86d7d6fbef</t>
  </si>
  <si>
    <t>ТОВ "МОНГО"</t>
  </si>
  <si>
    <t xml:space="preserve">Капітальний ремонт покрівлі житлового будинку за адресою: м. Миколаїв, вул. Геннадія Матуляка, 7 (заходи (зокрема ремонтні роботи) з усунення аварій в житловому фонді) </t>
  </si>
  <si>
    <t>м. Миколаїв вул. Геннадія Матуляка, 7</t>
  </si>
  <si>
    <t>UA-2024-09-13-006801-a ● 8bfda3d5797b4b4f8a609a4b2a34c9c3</t>
  </si>
  <si>
    <t>ТОВ АВТОБІОЛЮКС</t>
  </si>
  <si>
    <t>«Капітальний ремонт покрівлі житлового будинку за адресою: м. Миколаїв, вул. 6 Слобідська, 51 (заходи (зокрема ремонтні роботи) з усунення аварій в житловому фонді). Коригування»</t>
  </si>
  <si>
    <t xml:space="preserve">м. Миколаїв, вул. 6 Слобідська, 51 </t>
  </si>
  <si>
    <t>UA-2025-04-30-002503-a
9169de3066f94be487cd9fe91f2dbb10</t>
  </si>
  <si>
    <t>«Капітальний ремонт покрівлі житлового будинку за адресою: м. Миколаїв, вул. Рюміна, 15 (заходи (зокрема ремонтні роботи) з усунення аварій в житловому фонді). Коригування»</t>
  </si>
  <si>
    <t>м. Миколаїв, вул. Рюміна, 15</t>
  </si>
  <si>
    <t>UA-2025-04-30-002610-a
3c0fe1bc88064d80beb6cbc9aa2d4001</t>
  </si>
  <si>
    <t xml:space="preserve">Капітальний ремонт покрівлі житлового будинку за адресою: м. Миколаїв, вул. Миколаївська, 9 (заходи (зокрема ремонтні роботи) з усунення аварій в житловому фонді). Коригування </t>
  </si>
  <si>
    <t>м. Миколаїв, вул. Миколаївська, 9</t>
  </si>
  <si>
    <t>UA-2025-05-22-010810-a
fe820cb347f242fe918dfa0d856a3fcd</t>
  </si>
  <si>
    <t>ТОВ "НІКОВІТА"</t>
  </si>
  <si>
    <t xml:space="preserve"> «Капітальний ремонт внутрішніх електромереж житлового будинку за адресою: пров. Кобера, 13-А в м. Миколаєві. Коригування.»</t>
  </si>
  <si>
    <t>м. Миколаїв пров. Кобера,13-А</t>
  </si>
  <si>
    <t>UA-P-2025-03-04-011571-a ● fb2e35bf1f0c4105bd9fda4c96d6ed4c</t>
  </si>
  <si>
    <t>ФОП Клюєва Юлія Павлівна</t>
  </si>
  <si>
    <t>«Капітальний ремонт внутрішніх електромереж житлового будинку за адресою: вул. Дмитра Яворницького, 2-Б в м. Миколаєві.»</t>
  </si>
  <si>
    <t>вул. Дмитра Яворницького, 2-Б в м. Миколаєві</t>
  </si>
  <si>
    <t>UA-2025-04-22-008374-a
c4695d0c6061400b8b166a4913acd2d7</t>
  </si>
  <si>
    <t xml:space="preserve">ФОП Клюєва Юлія Павлівна </t>
  </si>
  <si>
    <t>«Капітальний ремонт внутрішніх електромереж житлового будинку за адресою: вул. Театральна, 47-А в м. Миколаєві.»</t>
  </si>
  <si>
    <t>вул. Театральна, 47-А в м. Миколаєві</t>
  </si>
  <si>
    <t>187, 51</t>
  </si>
  <si>
    <t>UA-2025-04-22-008569-a
2bec69464a1c48b98f584b660d1b5626</t>
  </si>
  <si>
    <t>Капітальний ремонт мереж електропостачання житлового будинку за адресою: м. Миколаїв, вул. Ігоря Бедзая, 84</t>
  </si>
  <si>
    <t>м. Миколаїв, вул. Ігоря Бедзая, 84</t>
  </si>
  <si>
    <t>Капітальний ремонт мереж електромереж</t>
  </si>
  <si>
    <t>UA-2025-06-03-000906-a
86876c1f05e44cb7ac8a6d04a3ad04cb</t>
  </si>
  <si>
    <t>ТОВ "Светолюкс-Електромонтаж"</t>
  </si>
  <si>
    <t>Капітальний ремонт вузлів та обладнання ліфтів у житловому будинку по вул. Рибна, 1/2 (п.1, п.2, п.3, п.5, п.6) у м. Миколаєві</t>
  </si>
  <si>
    <t>вул. Рибна, 1/2  у м. Миколаєві</t>
  </si>
  <si>
    <t>Капітальний ремонт ліфтів</t>
  </si>
  <si>
    <t>UA-2025-05-22-001094-a
9b70bbd980c342a6aa174e7c2a28c2c2</t>
  </si>
  <si>
    <t>ТОВ «Елестек-ліфт»</t>
  </si>
  <si>
    <t xml:space="preserve"> «Капітальний ремонт житлового будинку за адресою: м. Миколаїв, вул. Євгенія Логінова, 12/2 (заходи з відновлення обєктів житлового фонду, пошкоджених внаслідок збройної агресії рф проти України). Коригування.»</t>
  </si>
  <si>
    <t>м. Миколаїв вул. Є.Логінова,12/2</t>
  </si>
  <si>
    <t>UA-2025-03-17-003916-a ● 4a20816c77e84f3a98035264f67969a0</t>
  </si>
  <si>
    <t>ФОП Крикун О.М.</t>
  </si>
  <si>
    <t>Капітальний ремонт житлового будинку за адресою: м. Миколаїв, вул. Набережна, 27 (заходи зокрема ремонтні роботи з усунення аварій в житловому фонді, що сталися в зв’язку зі збройною агресією рф проти України)</t>
  </si>
  <si>
    <t>м. Миколаїв, вул. Набережна, 27</t>
  </si>
  <si>
    <t>Капітальний ремонт житлового будинку</t>
  </si>
  <si>
    <t>UA-2024-09-02-004553-a ● 38451747884d4be89e292c98d1677098</t>
  </si>
  <si>
    <t>ТОВ "ЮЛ-СТРОЙ"</t>
  </si>
  <si>
    <t>Капітальний ремонт житлового будинку (інженерних мереж) за адресою: м. Миколаїв, вул. Райдужна, 49 (заходи (зокрема ремонтні роботи) з відновлення об'єктів житлового фонду, пошкоджених внаслідок збройної агресії рф проти України)</t>
  </si>
  <si>
    <t>м. Миколаїв, вул. Райдужна, 49</t>
  </si>
  <si>
    <t>UA-2025-03-24-012267-a ● 1075455d0df24332800c73bfda96a451</t>
  </si>
  <si>
    <t>ТОВ "НІКОВІТА СЕРВІС"</t>
  </si>
  <si>
    <t>Капітальний ремонт житлового будинку за адресою: м. Миколаїв, вул. Райдужна, 61 (заходи зокрема ремонтні роботи з усунення аварій в житловому фонді, що сталися в зв’язку зі збройною агресією РФ проти України (усунення наслідків надзвичайної ситуації воєнного характеру)</t>
  </si>
  <si>
    <t xml:space="preserve"> м. Миколаїв, вул. Райдужна, 61</t>
  </si>
  <si>
    <t>UA-2023-12-14-019114-a
0f8860929b564cc59810d4855c1b030c</t>
  </si>
  <si>
    <t>ТОВ БК "ЗАТИШНИЙ ДІМ"</t>
  </si>
  <si>
    <t xml:space="preserve"> «Капітальний ремонт житлового будинку за адресою:  м. Миколаїв, вул. Безіменна, 101 (заходи зокрема ремонтні роботи з усунення аварій в житловому фонді, що сталися в зв’язку зі збройною агресією РФ проти України )»  </t>
  </si>
  <si>
    <t>м. Миколаїв, вул. Безіменна, 101</t>
  </si>
  <si>
    <t>UA-2024-10-10-003103-a ● 7945a82b467444108d005abfcd21a8bf</t>
  </si>
  <si>
    <t>ТОВ НАУКОВО ДОСЛІДНИЙ ЦЕНТР "ХІМАГРО-КОНСАЛТИНГ"</t>
  </si>
  <si>
    <t xml:space="preserve">«Капітальний ремонт житлового будинку за адресою: м. Миколаїв, вул. Велика Морська, 49 (Літ. А-2) (заходи зокрема ремонтні роботи з усунення аварій в житловому фонді, що сталися у зв’язку із збройною агресією РФ проти України )»
</t>
  </si>
  <si>
    <t>м. Миколаїв, вул. Велика Морська, 49</t>
  </si>
  <si>
    <t>UA-2024-10-14-001613-a ● 78ac337060884a668297b8f10e0fb66f</t>
  </si>
  <si>
    <t>Капітальний ремонт житлового будинку за адресою м. Миколаїв, вул. Янтарна, буд. 67 (заходи зокрема ремонтні роботи з усунення аварій в житловому фонді, що сталися в зв’язку зі збройною агресією РФ проти України)</t>
  </si>
  <si>
    <t>м. Миколаїв, вул. Янтарна, 67</t>
  </si>
  <si>
    <t>UA-2024-10-02-006322-a ● 50007e732347488da209d2d8dffe4f80</t>
  </si>
  <si>
    <t>ФОП Кондратюк Володимир Степанович</t>
  </si>
  <si>
    <t>«Капітальний ремонт житлового будинку за адресою: м. Миколаїв, вул. Миколаївська, 5 (заходи з відновлення об’єктів житлового фонду, пошкоджених внаслідок збройної агресії рф проти України)</t>
  </si>
  <si>
    <t>м. Миколаїв, вул. Миколаївська, 5</t>
  </si>
  <si>
    <t>UA-2025-06-20-001153-a
3a7b3feace3e42a9abab428f99c205cf</t>
  </si>
  <si>
    <t>ТОВ "ІНПРОЕКТСЕРВІС"</t>
  </si>
  <si>
    <t xml:space="preserve"> «Капітальний ремонт житлового будинку за адресою: м. Миколаїв, вул. Самойловича, 8-А (заходи з відновлення об'єктів житлового фонду, пошкоджених внаслідок збройної агресії рф проти України). Коригування»)</t>
  </si>
  <si>
    <t xml:space="preserve"> м. Миколаїв, вул. Самойловича, 8-А</t>
  </si>
  <si>
    <t>UA-2025-04-15-010579-a
939d6eaeb7b14b29ba0b114c28a91563</t>
  </si>
  <si>
    <t>ФОП Іванов Михайло Олександрович</t>
  </si>
  <si>
    <t>«Капітальний ремонт житлового будинку за адресою: м. Миколаїв, вул. Космонавтів, 132 (заходи зокрема ремонтні роботи з усунення аварій в житловому фонді, що сталися в зв’язку зі збройною агресією рф проти України (усунення наслідків надзвичайної ситуації воєнного характеру))»</t>
  </si>
  <si>
    <t>м. Миколаїв, вул. Космонавтів, 132</t>
  </si>
  <si>
    <t>UA-2024-06-28-002933-a
52062a5032d6417789d077b3e6037216</t>
  </si>
  <si>
    <t xml:space="preserve"> «Реконструкція житлового будинку за адресою: м. Миколаїв, вул. Адміральська, 32 (заходи зокрема ремонтні роботи з усунення аварій в житловому фонді, що сталися в зв’язку зі збройною агресією РФ проти України )»</t>
  </si>
  <si>
    <t>м. Миколаїв, вул. Адміральська, 32</t>
  </si>
  <si>
    <t>UA-2024-07-02-004960-a ● 5ae84f04375d47b99ed08e1f71b24cda</t>
  </si>
  <si>
    <t>ТОВ «АРХ ДИЗАЙН»</t>
  </si>
  <si>
    <t>«Капітальний ремонт вулично-дорожньої мережі по вул. Новозаводська від вул. Херсонське шосе до вул. Китобоїв в м. Миколаєві. Коригування»</t>
  </si>
  <si>
    <t>м. Миколаїв, вул. Новозаводська - Херсонське Шосе</t>
  </si>
  <si>
    <t>UA-2023-07-14-004130-a ● 9313dc70a66c4a2195ad3cebac2f9736</t>
  </si>
  <si>
    <t>ТОВ "Макромир-Проект"</t>
  </si>
  <si>
    <t xml:space="preserve"> «Капітальний ремонт тротуару по проспекту Героїв України (непарна сторона) від перехідного мосту через р. Інгул до автостанції "ОРІОН" (Тернівське кільце) в Центральному районі м. Миколаєва» </t>
  </si>
  <si>
    <t>м. Миколаїв пр. Героїв України</t>
  </si>
  <si>
    <t>UA-2025-01-02-003666-a ● e5feb00cc8b24cfd9df74b99bafbd211</t>
  </si>
  <si>
    <t>ТОВ ВІА ПРО</t>
  </si>
  <si>
    <t>«Капітальний ремонт тротуару з облаштуванням заїзної кишені по пр. Богоявленський ріг вул. Дмитра Кременя (непарний бік) в м. Миколаєві»</t>
  </si>
  <si>
    <t xml:space="preserve">м. Миколаїв пр. Богоявленський ріг вул. Дмитра Кременя </t>
  </si>
  <si>
    <t>капітальний ремонт тротуару</t>
  </si>
  <si>
    <t>UA-2025-03-19-013684-a
93b215afb1c14fc684d869b965c74a5f</t>
  </si>
  <si>
    <t>ДП "Лидер"</t>
  </si>
  <si>
    <t>«Капітальний ремонт дорожнього покриття по вул. Погранична від вул. Аркасівська до вул. Маріупольська в м. Миколаєві. Коригування»</t>
  </si>
  <si>
    <t>вул. Погранична від вул. Аркасівська до вул. Маріупольська в м. Миколаєві</t>
  </si>
  <si>
    <t>UA-2025-06-05-003638-a
a1042d2cefc9402ca132e412f5d4f15a</t>
  </si>
  <si>
    <t>ФОП Дейнеко Олена Сергіївна</t>
  </si>
  <si>
    <t xml:space="preserve">Капітальний ремонт вузлів та обладнання ліфтів у житловому будинку по вул. Новобузька, 120 (п. 1, п. 2, п. 3) у м. Миколаєві </t>
  </si>
  <si>
    <t>м. Миколаїв, вул. Новобузька, 120</t>
  </si>
  <si>
    <t>UA-2025-06-10-010252-a ● 41d8cbe1c01b430f9fc478a93e773a77</t>
  </si>
  <si>
    <t>Фізична особа-підприємець Дубровін Сергій Анатолійович</t>
  </si>
  <si>
    <t>Капітальний ремонт багатоквартирного житлового будинку, розташованого за адресою: м. Миколаїв, вул. Миколаївська, 34Б (заходи (зокрема ремонтні роботи) з усунення аварій в житловому фонді). Коригування</t>
  </si>
  <si>
    <t>м. Миколаїв, вул. Миколаївська, 34Б</t>
  </si>
  <si>
    <t>UA-2025-05-22-010810-a ● fe820cb347f242fe918dfa0d856a3fcd</t>
  </si>
  <si>
    <t>ТОВ "Ніковіта"</t>
  </si>
  <si>
    <t>Капітальний ремонт підвального приміщення нежитлової будівлі із влаштуванням найпростішого укриття за адресою: м. Миколаїв, вул. Павла Скоропадського, буд. 7. Коригування</t>
  </si>
  <si>
    <t>м. Миколаїв, вул. Павла Скоропадського, буд. 7</t>
  </si>
  <si>
    <t xml:space="preserve">Виготовлення проєктно-кошторисної документації </t>
  </si>
  <si>
    <t>UA-2025-07-04-001530-a ● 2464f5443e2241fb9ab11f5bf66fa4ee</t>
  </si>
  <si>
    <t>Капітальний ремонт ГРЩ-0,4 Кв, після аварійного замикання, житлового будинку за адресою: м. Миколаїв, проспект Героїв України, 13-Е</t>
  </si>
  <si>
    <t>м. Миколаїв, проспект Героїв України, 13-Е</t>
  </si>
  <si>
    <t>Капітальний ремонт мереж електропостачання</t>
  </si>
  <si>
    <t>UA-2025-07-09-001568-a ● 4f8bbd892b794359a236fddff774d21c</t>
  </si>
  <si>
    <t>Товариство з обмеженою відповідальнісью "ДЦ ЕНЕРГОБУД"</t>
  </si>
  <si>
    <t>Капітальний ремонт житлового будинку за адресою: м. Миколаїв, вул. Шнеєрсона, 2 (заходи з відновлення об’єктів житлового фонду, пошкоджених внаслідок збройної агресії рф проти України)</t>
  </si>
  <si>
    <t>м. Миколаїв, вул. Шнеєрсона, 2</t>
  </si>
  <si>
    <t>UA-2025-07-15-000876-a ● 68dc9ee0824f40dfaba2f3daddd01f97</t>
  </si>
  <si>
    <t>Капітальний ремонт внутрішніх електромереж житлового будинку за адресою: вул. Миколаївська, 19-А в м. Миколаєві</t>
  </si>
  <si>
    <t>вул. Миколаївська, 19-А в м. Миколаєві</t>
  </si>
  <si>
    <t>UA-2025-07-15-001073-a ● 43913f470d344c49b3dff561728d43a8</t>
  </si>
  <si>
    <t>Капітальний ремонт тротуару з облаштуванням заїзної кишені по пр. Богоявленський ріг вул. Дмитра Кременя (непарний бік) в м. Миколаєві. Коригування</t>
  </si>
  <si>
    <t xml:space="preserve"> пр. Богоявленський ріг вул. Дмитра Кременя (непарний бік) в м. Миколаєві</t>
  </si>
  <si>
    <t>UA-2025-07-15-002810-a ● 7cf40561da4d4710b075262eebbc7dee</t>
  </si>
  <si>
    <t>Фізична-особа підприємець Ваховський Максим Олегович</t>
  </si>
  <si>
    <t>Капітальний ремонт дороги по вул. 6-а Слобідська від пр. Центральний до вул. 1-а Воєнна в м. Миколаєві</t>
  </si>
  <si>
    <t>вул. 6-а Слобідська від пр. Центральний до вул. 1-а Воєнна в м. Миколаєві</t>
  </si>
  <si>
    <t>UA-2025-07-16-001126-a ● 0c67a4d015e64256a4a0c86772b04e47</t>
  </si>
  <si>
    <t>Фізична особа-підприємець Дейнеко Олена Сергіївна</t>
  </si>
  <si>
    <t>Капітальний ремонт внутрішньобудинкових мереж електропостачання житлового будинку по пр. Героїв України, 4 у в м. Миколаєві</t>
  </si>
  <si>
    <t>пр. Героїв України, 4 у в м. Миколаєві</t>
  </si>
  <si>
    <t>UA-2025-07-16-001286-a ● 830b733922bd44c7b8e1109cb01ccadb</t>
  </si>
  <si>
    <t>Товариство з обмеженою відповідальністю "ДЦ ЕНЕРГОБУД"</t>
  </si>
  <si>
    <t xml:space="preserve">Капітальний ремонт житлового будинку за адресою: м. Миколаїв, вул. Адміральська, 21 (заходи (зокрема ремонтні роботи) з відновлення об’єктів житлового фонду, пошкоджених внаслідок збройної агресії рф проти України). Коригування </t>
  </si>
  <si>
    <t>м. Миколаїв, вул. Адміральська, 21</t>
  </si>
  <si>
    <t>12 678,952</t>
  </si>
  <si>
    <t>UA-2025-06-17-005254-a ● 3b64ba4df5f74506918bc8c6241bd21b</t>
  </si>
  <si>
    <t>Товариство з обмеженою відповідальністю "Тавріямонолітбуд"</t>
  </si>
  <si>
    <t>Капітальний ремонт житлового будинку за адресою: м. Миколаїв, вул. Євгенія Логінова, 12/2 (заходи з відновлення об’єктів житлового фонду, пошкоджених внаслідок збройної агресії рф проти України). Коригування</t>
  </si>
  <si>
    <t>м. Миколаїв, вул. Євгенія Логінова, 12/2</t>
  </si>
  <si>
    <t>UA-2025-06-23-011589-a ● 28c9946a578543f0bd2072bd2003d3f4</t>
  </si>
  <si>
    <t>Товариство з обмеженою відповідальністю «БУДІВЕЛЬНА КОМПАНІЯ «ІНТЕРБУД»</t>
  </si>
  <si>
    <t>Капітальний ремонт житлового будинку за адресою: м. Миколаїв, вул. Олега Григор'єва, 12 (заходи (зокрема ремонтні роботи) з усунення аварій в житловому фонді)</t>
  </si>
  <si>
    <t>м. Миколаїв, вул. Олега Григор'єва, 12</t>
  </si>
  <si>
    <t>UA-2025-08-01-003681-a ● 3a6394064415415ba2a96ec5b7f2f762</t>
  </si>
  <si>
    <t>Фізична особа-підприємець Гензіцька Юлія Олегівна</t>
  </si>
  <si>
    <t>Капітальний ремонт вузлів та обладнання ліфтів житлового будинку по пр. Миру, 17В (п. 1, п. 2) у м. Миколаєві</t>
  </si>
  <si>
    <t>пр. Миру, 17В (п. 1, п. 2) у м. Миколаєві</t>
  </si>
  <si>
    <t>UA-2025-08-01-003810-a ● 7f26a4308d0f43b3b1fd64bb5a50b090</t>
  </si>
  <si>
    <t>Товариство з обмеженою відповідальністю "Південна ліфтова компанія м. Миколаїв"</t>
  </si>
  <si>
    <t>Капітальний ремонт вузлів та обладнання ліфтів житлового будинку по пр. Миру, 25 (п. 1, п. 2, п. 3, п. 4) у м. Миколаєві</t>
  </si>
  <si>
    <t>пр. Миру, 25 (п. 1, п. 2, п. 3, п. 4) у м. Миколаєві</t>
  </si>
  <si>
    <t>UA-2025-08-05-002386-a ● d929fe1bbe6a42e1a40bee863638a3de</t>
  </si>
  <si>
    <t>Капітальний ремонт тротуару по проспекту Героїв України (непарна сторона) від перехідного мосту через р. Інгул до автостанції «ОРІОН» (Тернівське кільце) в Центральному районі м. Миколаєва. 1-а черга.</t>
  </si>
  <si>
    <t>пр.Героїв України (непарна сторона) від перехідного мосту через р. Інгул до автостанції «ОРІОН» (Тернівське кільце) в Центральному районі м. Миколаєва</t>
  </si>
  <si>
    <t>Капітальний ремонт тротуару</t>
  </si>
  <si>
    <t>16 827,49</t>
  </si>
  <si>
    <t>UA-2025-06-24-003245-a ● e264a91f6ea14c8a9281f0e64a5c4a7c</t>
  </si>
  <si>
    <t>Товариство з обмеженою відповідальністю "СВІТ АРХІТЕКТУРИ ТА БУДІВНИЦТВА"</t>
  </si>
  <si>
    <t xml:space="preserve">Капітальний ремонт житлового будинку за адресою: м. Миколаїв, вул. Самойловича, 8-А (заходи з відновлення об’єктів житлового фонду, пошкоджених внаслідок збройної агресії рф проти України). Коригування. </t>
  </si>
  <si>
    <t>м. Миколаїв, вул. Самойловича, 8-А</t>
  </si>
  <si>
    <t>UA-2025-07-17-006021-a ● cff85d044e4847339b3fb2e5095bd327</t>
  </si>
  <si>
    <t>Товариство з обмеженою відповідальністю "СІТІ-СТАРС"</t>
  </si>
  <si>
    <t>Капітальний ремонт внутрішніх електромереж житлового будинку за адресою: м. Миколаїв, пров. Кобера, 13-А. Коригування</t>
  </si>
  <si>
    <t>м. Миколаїв, пров. Кобера, 13-А</t>
  </si>
  <si>
    <t>UA-2025-08-12-006307-a ● 91080106117440909f84756e475d7acf</t>
  </si>
  <si>
    <t>ТОВ "СВЕТОЛЮКС-ЭЛЕКТРОМОНТАЖ"</t>
  </si>
  <si>
    <t>Капітальний ремонт покрівлі житлового будинку за адресою: м. Миколаїв, вул. Рибна, 1/2 (заходи (зокрема ремонтні роботи) з усунення аварій в житловому фонді)</t>
  </si>
  <si>
    <t>м. Миколаїв, вул. Рибна, 1/2</t>
  </si>
  <si>
    <t>Капітальний ремонт покрівлі</t>
  </si>
  <si>
    <t>UA-2025-09-18-004822-a ● a4f31886b34c40aa992a5220063c601e</t>
  </si>
  <si>
    <t>Капітальний ремонт покрівлі житлового будинку за адресою: м. Миколаїв, вул. 6 Слобідська, 51 (заходи (зокрема ремонтні роботи) з усунення аварій в житловому фонді). Коригування</t>
  </si>
  <si>
    <t>м. Миколаїв, вул. 6 Слобідська, 51</t>
  </si>
  <si>
    <t>1 574,238</t>
  </si>
  <si>
    <t>UA-2025-08-26-010302-a ● c9c1ad82cb81492f8c4975b52fb33cdc</t>
  </si>
  <si>
    <t>Товариство з обмеженою відповідальністю Фірма "Реконструкція та будівництво"</t>
  </si>
  <si>
    <t>пр. Богоявленський ріг вул. Дмитра Кременя (непарний бік) в м. Миколаєві</t>
  </si>
  <si>
    <t>UA-2025-09-23-001572-a ● ec1056590fdf492e8594c0eed6480337</t>
  </si>
  <si>
    <t>Дочірнє підприємство "Лидер"</t>
  </si>
  <si>
    <t>Виготовлення проєктно-кошторисної документації по об’єкту: «Капітальний ремонт житлового будинку за адресою: м. Миколаїв, просп. Богоявленський, 53 (заходи з відновлення об'єктів житлового фонду, пошкоджених внаслідок збройної агресії рф проти України)»</t>
  </si>
  <si>
    <t xml:space="preserve">м. Миколаїв, просп. Богоявленський, 53 </t>
  </si>
  <si>
    <t>UA-2025-07-16-004872-a ● 9f324cb07e3844809c75e7602922d9a4</t>
  </si>
  <si>
    <t>Товариство з обмеженою відповідальністю "Инпроектсервис"</t>
  </si>
  <si>
    <t>Капітальний ремонт вузлів та обладнання ліфтів у житловому будинку по пров. Парусний, 11 (п.5, п.6) у м. Миколаєві</t>
  </si>
  <si>
    <t xml:space="preserve">м. Миколаїі, пров. Парусний, 11 </t>
  </si>
  <si>
    <t>UA-2025-09-29-003530-a
053c6463dd3042319fbf0d8ad0ab5634</t>
  </si>
  <si>
    <t>ФОП Дубровін Сергій Анатолійович</t>
  </si>
  <si>
    <t>Капітальний ремонт житлового будинку за адресою: м. Миколаїв, вул. Янтарна, 67 (заходи з відновлення об’єктів житлового фонду, пошкоджених внаслідок збройної агресії рф проти України). Коригування.</t>
  </si>
  <si>
    <t>UA-2025-09-10-007133-a
7f7d26884d014b1eb0b9bb96148f2ca7</t>
  </si>
  <si>
    <t>Виготовлення проєктно-кошторисної документації за об’єктом: «Капітальний ремонт дороги по пр. Богоявленський від вул. Ігоря Бедзая до вул. Погранична (непарний бік) в м. Миколаєві»</t>
  </si>
  <si>
    <t xml:space="preserve">м. Миколаїв, пр. Богоявленський </t>
  </si>
  <si>
    <t>UA-2025-10-16-002706-a
bf48a1d97e5c4f6ea12f5ee5d59fc5b8</t>
  </si>
  <si>
    <t>Капітальний ремонт покрівлі житлового будинку за адресою: м. Миколаїв, вул. Рюміна, 15 (заходи (зокрема ремонтні роботи) з усунення аварій в житловому фонді). Коригування.</t>
  </si>
  <si>
    <t>2 732,10</t>
  </si>
  <si>
    <t>UA-2025-09-29-010235-a
5c126f2ebf554c298241d53b73b87430</t>
  </si>
  <si>
    <t>ТОВ "АВТОБІОЛЮКС"</t>
  </si>
  <si>
    <t>Виготовлення проєктно-кошторисної документації за об’єктом: «Капітальний ремонт тротуару з упорядкуванням підпірної стінки по вул. Аркасівська ріг вул. Андрія Покровського в м. Миколаєві».</t>
  </si>
  <si>
    <t>м. Миколаїв, вул. Аркасівська</t>
  </si>
  <si>
    <t>UA-2025-11-06-008227-a
a5bc0c120a804388a13796170377de0f</t>
  </si>
  <si>
    <t>Фізична особа-підприємець Ваховський Максим Олегович</t>
  </si>
  <si>
    <t xml:space="preserve">Капітальний ремонт внутрішніх електромереж житлового будинку за адресою: вул. Театральна, 47-А, в м. Миколаєві. </t>
  </si>
  <si>
    <t>м. Миколаїв, вул. Театральна, 47-А</t>
  </si>
  <si>
    <t>1 669,27</t>
  </si>
  <si>
    <t>UA-2025-11-13-010759-a
9ada672f440f48d68213966a6fb2fb7e</t>
  </si>
  <si>
    <t>Товариство з обмеженою відповідальністю "Светолюкс-Электромонтаж"</t>
  </si>
  <si>
    <t xml:space="preserve">м. Миколаїв, вул. Геннадія Матуляка, 7 </t>
  </si>
  <si>
    <t>UA-2025-12-04-002091-a
c0fd71f6615c4566a27469dbe8ef56c6</t>
  </si>
  <si>
    <t>Товариство з обмеженою відповідальністю "АВТОБІОЛЮКС"</t>
  </si>
  <si>
    <t>Капітальний ремонт вузлів та обладнання ліфта в житловому будинку по вул. Океанівська, 28 (п. 5) у м. Миколаєві</t>
  </si>
  <si>
    <t>м. Миколаїв, вул. Океанівська, 28</t>
  </si>
  <si>
    <t>UA-2025-12-16-008032-a
5ce200f33f86409db2d2730f312b41c5</t>
  </si>
  <si>
    <t>Товариство з обмеженою відповідальністю "ЕЛЕСТЕК"</t>
  </si>
  <si>
    <t>Капітальний ремонт покрівлі житлового будинку за адресою: м. Миколаїв, пров. Парусний, 5, (заходи (зокрема ремонтні роботи) з усунення аварій в житловому фонді). Коригування</t>
  </si>
  <si>
    <t>м. Миколаїв, пров. Парусний, 5</t>
  </si>
  <si>
    <t>UA-2025-12-22-003032-a
2ad846feb8ae4aec8c089b195d5ff62d</t>
  </si>
  <si>
    <t>Товариство з обмеженою відповідальністю "ЕЛІт БУД-ГАРАНТ"</t>
  </si>
  <si>
    <t>Капітальний ремонт житлового будинку за адресою: м. Миколаїв, вул. Вокзальна, 61 (заходи зокрема ремонтні роботи з усунення аварій в житловому фонді, що сталися в зв’язку зі збройною агресією рф проти України (усунення наслідків надзвичайної ситуації воєнного характеру)</t>
  </si>
  <si>
    <t>м. Миколаїв, вул. Вокзальна, 61</t>
  </si>
  <si>
    <t>UA-2024-05-21-005394-a
d6edb1b8a2fe4dfa9b27ed696ee68c54</t>
  </si>
  <si>
    <t>Управління охорони здоров'я Миколаївської міської ради</t>
  </si>
  <si>
    <t>КНП ММР "Міська лікарня №1"</t>
  </si>
  <si>
    <t>Миколаїв, вул. 2Екіпажна,4</t>
  </si>
  <si>
    <t>Стійка для лапароскопії 4К Rubina з флуоресцентною навігацією(відеосистема, інсуфлятор)</t>
  </si>
  <si>
    <t>UA-2025-04-01-007343-а</t>
  </si>
  <si>
    <t>Фізична особа-підприємець Виноградова Ірина Олександрівна</t>
  </si>
  <si>
    <t>ІПН 3001915688</t>
  </si>
  <si>
    <t xml:space="preserve">Відкриті торги з особливостями </t>
  </si>
  <si>
    <t>м.Миколаїв вул. 2 Екіпажна,4</t>
  </si>
  <si>
    <t>Офтальмологічний тонометр  і Cane IC200 ( Модель ТА031)</t>
  </si>
  <si>
    <t>ДК 021:2015 33120000-7</t>
  </si>
  <si>
    <t>ТОВ "Точка зору "</t>
  </si>
  <si>
    <t>До тендерна закупівля</t>
  </si>
  <si>
    <t>02012415</t>
  </si>
  <si>
    <t>КНП ММР "Міська дитяча лікарня №2"</t>
  </si>
  <si>
    <t>Миколаїв, вул. Рюміна,5</t>
  </si>
  <si>
    <t>Поточний ремонт стерилізаційного приміщення</t>
  </si>
  <si>
    <t>UA-2025-01-02-003841-a</t>
  </si>
  <si>
    <t>ТОВ "КС БУД ГРУПП"</t>
  </si>
  <si>
    <t>Плазмовий стерилізатор низькотемператупний, Машина мийно-дезінфікуючої автоматична</t>
  </si>
  <si>
    <t>UA-2025-03-28-006585-a 436c75840f1b4bf582dc078a1953745b</t>
  </si>
  <si>
    <t>ТОВ "Медхолдінг"</t>
  </si>
  <si>
    <t>Електроенцефалограф (Комплекс електроенцефалографічний комп’ютерний з функцією довготривалого відеомоніторингу на базі комп’ютерної техніки)</t>
  </si>
  <si>
    <t>UA-2025-04-21-004521-a</t>
  </si>
  <si>
    <t>ФОП Виноградов Я.О.</t>
  </si>
  <si>
    <t xml:space="preserve"> Генератор ультразвуковий біполярний</t>
  </si>
  <si>
    <t>UA-2025-05-26-007065-a</t>
  </si>
  <si>
    <t>ТОВ "АЛЬЯНС ФАРМ"</t>
  </si>
  <si>
    <t>Миколаїв, вул. Рюміна, 5</t>
  </si>
  <si>
    <t>Axis Автоматичний пристрій для пакування PX 400</t>
  </si>
  <si>
    <t>UA-2025-07-18-006141-a 43c1428449dd414b97f4aad3a706c81e</t>
  </si>
  <si>
    <t>ТОВ Брайт Медікал</t>
  </si>
  <si>
    <t>Закупівля без використання електроної системи</t>
  </si>
  <si>
    <t>Педіатричний цистоскоп</t>
  </si>
  <si>
    <t>UA-2025-05-22-007797-a</t>
  </si>
  <si>
    <t>ФОП ВИНОГРАДОВА ІРИНА ОЛЕКСАНДРІВНА</t>
  </si>
  <si>
    <t>Інсулінова помпа, резервуар до інсулінової помпи, інфузійний набір для інсулінової помпи</t>
  </si>
  <si>
    <t xml:space="preserve"> UA-2025-10-06-002033-a  4d259eb46777483a82970ff7aa9c2fe7</t>
  </si>
  <si>
    <t>ТОВ "МЕД ЕК СЕРВІС"</t>
  </si>
  <si>
    <t>Запит (ціни) пропозицій</t>
  </si>
  <si>
    <t>КНП ММР «Міська лікарня №3»</t>
  </si>
  <si>
    <t>Миколаїв, вул. Космонавтів, буд.97</t>
  </si>
  <si>
    <t>Стерилізатор плазмовий низькотемпературний на основі перекису водню LK/MJG-100</t>
  </si>
  <si>
    <t>3 099 790,00</t>
  </si>
  <si>
    <t>UA-2025-03-13-003413-a
ccea7cf8cdfa4ace8fb17dd39c7e7307</t>
  </si>
  <si>
    <t>ТОВАРИСТВО З ОБМЕЖЕНОЮ ВІДПОВІДАЛЬНІСТЮ «МЕДХОЛДІНГ»</t>
  </si>
  <si>
    <t>ЄДРПОУ 38406011</t>
  </si>
  <si>
    <t>Машина мийно-дезінфікуюча LK/QX-500</t>
  </si>
  <si>
    <t>2 609 730,00</t>
  </si>
  <si>
    <t xml:space="preserve">multiFiltratePRO 
Апарат для гострого діалізу
</t>
  </si>
  <si>
    <t>UA-2025-06-27-009389-a
9a43e874f6064981abdd3e7ceec7ee83</t>
  </si>
  <si>
    <t xml:space="preserve">Товариство з обмеженою відповідальністю «ФРЕЗЕНІУС МЕДИКАЛ КЕР УКРАЇНА» </t>
  </si>
  <si>
    <t>ЄДРПОУ 33737695</t>
  </si>
  <si>
    <t>Медичний холодильник для банку крові(Холодильник HXC-106-2 одиниці))</t>
  </si>
  <si>
    <t>UA-2025-09-02-008356-a
5e28e917950043be81ec9c6ef0d4debc</t>
  </si>
  <si>
    <r>
      <t>Товариство</t>
    </r>
    <r>
      <rPr>
        <b/>
        <sz val="12"/>
        <color rgb="FF000000"/>
        <rFont val="Times New Roman"/>
        <family val="1"/>
        <charset val="204"/>
      </rPr>
      <t xml:space="preserve"> з </t>
    </r>
    <r>
      <rPr>
        <sz val="12"/>
        <color rgb="FF000000"/>
        <rFont val="Times New Roman"/>
        <family val="1"/>
        <charset val="204"/>
      </rPr>
      <t>обмеженою відповідальністю «Альфа Фарм Одеса»</t>
    </r>
  </si>
  <si>
    <t>ЄДРПОУ 44051693</t>
  </si>
  <si>
    <t>Розморожувач плазми крові «EPS - 10»</t>
  </si>
  <si>
    <t>01998408</t>
  </si>
  <si>
    <t>КНП ММР "Міська лікарня №4"</t>
  </si>
  <si>
    <t>Миколаїв, вул. Павла Скоропадського, буд.1</t>
  </si>
  <si>
    <t>Лампа операційна, модель LEDL620</t>
  </si>
  <si>
    <t>6 місяців</t>
  </si>
  <si>
    <t>UA-2025-03-27-006244-a 21547ae0924e41189fc7a30da610d311</t>
  </si>
  <si>
    <t>ТОВ " УКР ДІАГНОСТИКА"</t>
  </si>
  <si>
    <t xml:space="preserve">Машина мийно-дезінфікуюча LK/QX-500 </t>
  </si>
  <si>
    <t>UA-2025-04-02-013245-a a7372dd249b94c69b699a9ce04dd28d3</t>
  </si>
  <si>
    <t>ТОВ "МЕДХОЛДІНГ"</t>
  </si>
  <si>
    <t>Дерматоскоп DELTA30</t>
  </si>
  <si>
    <t>7 місяців</t>
  </si>
  <si>
    <t>UA-2025-03-18-013802-a 2665439ddc6244299553e2d9cf73d466</t>
  </si>
  <si>
    <t>ТОВ "МЕДІПРАЙМ"</t>
  </si>
  <si>
    <t xml:space="preserve">Відкриті торги з особливостями ВИКОНАНО </t>
  </si>
  <si>
    <t>Низькотемпературний плазмовий стерилізатор</t>
  </si>
  <si>
    <t>UA-2025-07-18-010237-a c5d409257d5d484b8b980e3658721579</t>
  </si>
  <si>
    <t>Придбання Багатофункціонального тренажеру "Система для навч.ходи осіб з протез.ниж.кінц."</t>
  </si>
  <si>
    <t>м. Миколаїв вул. Павла Скоропадського, 1</t>
  </si>
  <si>
    <t xml:space="preserve">Придбання багатофункціонально тренажеру </t>
  </si>
  <si>
    <t>17.10.2025</t>
  </si>
  <si>
    <t>1 рік</t>
  </si>
  <si>
    <t>UA-2025-10-03-009551-a
530e0547c749477db3107b6adbea5a55</t>
  </si>
  <si>
    <t>ФОП "Червінська Світлана Анатоліївна"</t>
  </si>
  <si>
    <t>Придбання Джерело безперебійного живлення KSTAR YDC3312OH-LI-TPL10052V200Ah</t>
  </si>
  <si>
    <t>Придбання  безперебійного живлення</t>
  </si>
  <si>
    <t>1 685 216.64</t>
  </si>
  <si>
    <t>2 роки</t>
  </si>
  <si>
    <t>UA-2025-08-13-004738-a
fd199c757a3544d78d1c9dc70ae27247</t>
  </si>
  <si>
    <t>ТОВ "Кстар Пауер Україна"</t>
  </si>
  <si>
    <t xml:space="preserve">Придбання БФП Xerox C235, А4, лазерний кольоровий </t>
  </si>
  <si>
    <t>Придбання комп’ютерного обладнання</t>
  </si>
  <si>
    <t>UA-2025-12-04-016219-a
8b0b337d226747148a2a9ff0e3bf8b01</t>
  </si>
  <si>
    <t>ФОП Осадча Олена Юріївна</t>
  </si>
  <si>
    <t>КНП ММР "Міська лікарня № 5"</t>
  </si>
  <si>
    <t>м.Миколаїв, пр.Богоявленський, 336</t>
  </si>
  <si>
    <t>SCOPEJET A I U Машина мийно-дізінфекційна, автоматична для гнучкиї ендоскопів</t>
  </si>
  <si>
    <t>ID: UA-2025-04-04- 011901-a e5371a1580404860aa0fa6e1dd56fe68</t>
  </si>
  <si>
    <t>Інструмент електричний хірургічний: - 12894444MBQ-708 ORTHODRIVE LITE modylar модульна рукоятка з подвійним пеермикачем - 1 шт.; - 17640  KQ-707    головка сагітальної пили ( s89) - 1 шт.  ;  17600 DQ - 708 головка дрилі 1/4"  патрон - 1 шт.;  - 17220 SB-704 батарея велика, що стерилізується  -li-ion 13,2 v - 2 шт.,інструмент електричний хірургічний (пилка для ортопедії та травматології) (Сагитальна пила HB ORTHOPEDIC (HB 5501)</t>
  </si>
  <si>
    <t>ID: UA-2025-04-18-009161-а c749e334c5934876a368df85edb6c694</t>
  </si>
  <si>
    <t>Товариство з обмеженою відповідальністю «ТЕХМЕДКОНТРАКТ»,</t>
  </si>
  <si>
    <t>низькотемпературний плазмовий стерилізатор</t>
  </si>
  <si>
    <t>ID: UA-2025-04-10-014758-а f2b9ef0d3cc54516b8d9acaeb9866c6e</t>
  </si>
  <si>
    <t>Товариство з обмеженою відповідальністю "Завод лабораторного обладнання"</t>
  </si>
  <si>
    <t>ARM3600 Повністю автоматизований ротаційний мікротон</t>
  </si>
  <si>
    <t>ID: UA-2225-07-09-010067-а 29810f3be899402d91714d4a24d72a5d</t>
  </si>
  <si>
    <t>Водяна баня- сушарка для препаратів</t>
  </si>
  <si>
    <t>ID: UA-2025-09-01-009537-а  ab22656dd1d043b593b44b9425138b50</t>
  </si>
  <si>
    <t>ТОВАРИСТВО З ОБМЕЖЕНОЮ ВІДПОВІДАЛЬНІСТЮ "Укрдіагностіка"</t>
  </si>
  <si>
    <t>КНП ММР "Міська лікарня швидкої медичної допомоги"</t>
  </si>
  <si>
    <t>Миколаїв, вул. Корабелів, 14В</t>
  </si>
  <si>
    <t>Набір силового інструментарію для ортопедії та травматології</t>
  </si>
  <si>
    <t>UA-2025-05-21-004496-a                                                     0813426f4e944ebdae44701f81bd4590</t>
  </si>
  <si>
    <t>ТОВ СЛЕМ</t>
  </si>
  <si>
    <t>Стерилізатор обладнання плазмовий,ультразвукова машина для мийки інструменту</t>
  </si>
  <si>
    <t>UA-2025-05-02-011304-a                                                           15b84ad7d25748f7b43d2ca688c3d7db</t>
  </si>
  <si>
    <t>Ультразвукова машина для мийки інструменту</t>
  </si>
  <si>
    <t>UA-2025-05-02-011304-a                                              15b84ad7d25748f7b43d2ca688c3d7db</t>
  </si>
  <si>
    <t>Система рентгенівська діагностична С-подібна Symbol FP XL</t>
  </si>
  <si>
    <t>UA-2025-05-09-011442-a                                                9c85e8a052274931ba4c6b2eb2ecec11</t>
  </si>
  <si>
    <t>ТОВ "МЕДГАРАНТ"</t>
  </si>
  <si>
    <t>Пральні та сушильні машини</t>
  </si>
  <si>
    <t>01.012026</t>
  </si>
  <si>
    <t>12місяців</t>
  </si>
  <si>
    <t>UA-2025-08-07-011553-a b33f154b741146caaa14c3597e590754</t>
  </si>
  <si>
    <t>ФОП Драч Л.А.</t>
  </si>
  <si>
    <t>КНП ММР «Пологовий будинок №3»</t>
  </si>
  <si>
    <t xml:space="preserve">вул. Київська, буд. 3,  м. Миколаїв, 54058 </t>
  </si>
  <si>
    <t>ДК 021:2015:38510000-3 Мікроскопи (НК 024:2023:35484 Мікроскоп світловий стандартний) Мікроскоп світловий стандартний Leica DM500 LED з модульною цифровою камерою Leica Flexacam i5 та робочою станцією (ПК) або еквівалент</t>
  </si>
  <si>
    <t>03.06.2025р №1818\10</t>
  </si>
  <si>
    <t>31.12.2025р.</t>
  </si>
  <si>
    <t>UA-2025-05-15-010395-a</t>
  </si>
  <si>
    <t>Товариство з обмеженою відповідальністю «АЛТ Україна Лтд»</t>
  </si>
  <si>
    <t>КНП ММР "Пологовий будинок № 3"</t>
  </si>
  <si>
    <t>ДК 021:2015:38430000-8 Детектори та аналізатори (38432000-2 Аналізатори ) (НК 024:2023:56701 — Автоматичний імунохемілюмінесцентний аналізатор IVD (діагностика in vitro)) Імунохемілюмінесцентний аналізатор</t>
  </si>
  <si>
    <t>1 403 000,00</t>
  </si>
  <si>
    <t>12.06.2025р. №203\10</t>
  </si>
  <si>
    <t>UA-2025-05-29-001607-a</t>
  </si>
  <si>
    <t>ТОВАРИСТВО З ОБМЕЖЕНОЮ ВІДПОВІДАЛЬНІСТЮ "ХЛР"</t>
  </si>
  <si>
    <t>Миколаїв, вул. Київська, будинок 5</t>
  </si>
  <si>
    <t>Низькотемпературний плазмовий стерілізатор з ножним керуванням та вдбудованим інкубатором (модель LK/MJG-100)</t>
  </si>
  <si>
    <t>UA-2025-04-16-004178-a  ● 9f07be118e954cb1b5c2d514f2a5fdc4</t>
  </si>
  <si>
    <t>ТОВ "Завод лабораторного обладнання"</t>
  </si>
  <si>
    <t>Миколаїв, вул. Київська, будинок 6</t>
  </si>
  <si>
    <t>Обладнання для доукомплектації наркозно-дихальної станції</t>
  </si>
  <si>
    <t>UA-2025-08-20-005888-a  ● 3ac347bebbe84041acedbf2b813b4644</t>
  </si>
  <si>
    <t>Набір для модернізації неонатальної вентиляції для апарата ШВЛ</t>
  </si>
  <si>
    <t xml:space="preserve">UA-2025-11-12-007622-a                                     ●6ce28467097e4d08abf67b7f752850e8a  </t>
  </si>
  <si>
    <t>прямий договір, підпункт 6 пункту 13 Особливостей, а саме: «відмінено відкриті торги через неподання жодної тендерної пропозиції для участі у відкритих торгах у строк, установлений замовником згідно з цими Особливостями, у тому числі за лотом.</t>
  </si>
  <si>
    <t>Бойлер Drazine OKCE 500/S1MPa для забезпечення постачання гарячої води</t>
  </si>
  <si>
    <t>UA-2025-11-12-010396-a ●ae80cf0e9a7c4723a40c8b412eec943f</t>
  </si>
  <si>
    <t>ФОП Ількевич Т.Є.</t>
  </si>
  <si>
    <t>Опис робіт (придбання)</t>
  </si>
  <si>
    <t>Вартість,тис.грн</t>
  </si>
  <si>
    <t>Дата початку ремонту (придбання КЕКВ 3110)</t>
  </si>
  <si>
    <t>Дата закінчення ремонту (придбання КЕКВ 3110)</t>
  </si>
  <si>
    <t>Управління з питань культури та охорони культурної спадщини ММР</t>
  </si>
  <si>
    <t>Дитяча музична школа №2</t>
  </si>
  <si>
    <t>м. Миколаїв, вул. Спаська 46/8</t>
  </si>
  <si>
    <t>зарядна станція (гібридний інвертор - 1шт)</t>
  </si>
  <si>
    <t>відсутня</t>
  </si>
  <si>
    <t xml:space="preserve">https://www.dzo.com.ua/plans/38313286 </t>
  </si>
  <si>
    <t>ФОП Ніколаєнко Олена Володимирівна</t>
  </si>
  <si>
    <t>безтендерна закупівля</t>
  </si>
  <si>
    <t>зарядна станція ( акумулятор - 1шт)</t>
  </si>
  <si>
    <t xml:space="preserve">https://www.dzo.com.ua/plans/38313455 </t>
  </si>
  <si>
    <t>ноутбуки 2 шт</t>
  </si>
  <si>
    <t xml:space="preserve">https://www.dzo.com.ua/plans/38330437 </t>
  </si>
  <si>
    <t>ТОВ "Сі  Ен Ті Трейд"</t>
  </si>
  <si>
    <t>ДИТЯЧА МУЗИЧНА ШКОЛА №8</t>
  </si>
  <si>
    <t>м.Миколаїв, вулиця 1 Госпітальна будинок 1</t>
  </si>
  <si>
    <t>Піаніно kawai es60b</t>
  </si>
  <si>
    <t>UA-2025-12-15-003157-a</t>
  </si>
  <si>
    <t>ФОП Федкевич А.Г</t>
  </si>
  <si>
    <t>Центральна міська бібліотека для дітей ім. Ш.Кобера і В.Хоменко</t>
  </si>
  <si>
    <t>пр. Центральний, 173/4</t>
  </si>
  <si>
    <t>придбання комп’ютерної техніки</t>
  </si>
  <si>
    <t>ТОВ МП "Інвар"</t>
  </si>
  <si>
    <t>ЦМБ ім. М.Л.Кропивницького</t>
  </si>
  <si>
    <t>Кропивницького Марка 143-а</t>
  </si>
  <si>
    <t>Компютер в зборі з ПЗ для користувачів ревіталізації простору ВЕІ "Простір мейкерства" 3 од.</t>
  </si>
  <si>
    <t>червень</t>
  </si>
  <si>
    <t>UA-2025-05-22-008574-a</t>
  </si>
  <si>
    <t>ТОВ САНТАРЕКС</t>
  </si>
  <si>
    <t>тендерна закупівля</t>
  </si>
  <si>
    <t>Ноутбук з ПЗ - 11 од.</t>
  </si>
  <si>
    <t>3D-сканер - 1 од.</t>
  </si>
  <si>
    <t>UA-P-2025-07-04-003324-a</t>
  </si>
  <si>
    <t>ФОП Скориков Є.В.</t>
  </si>
  <si>
    <t>Короткофокусний проектор - 1 од.</t>
  </si>
  <si>
    <t>UA-P-2025-07-04-003384-a</t>
  </si>
  <si>
    <t>Мікрофони (бездротова конференц система 8 шт) - 1 набір</t>
  </si>
  <si>
    <t>UA-P-2025-07-04-003403-a</t>
  </si>
  <si>
    <t>Веб-Камера для онлайн-трансляцій - 1 од.</t>
  </si>
  <si>
    <t>UA-P-2025-07-04-003422-a</t>
  </si>
  <si>
    <t>ФОП Комаров Є.С.</t>
  </si>
  <si>
    <t>Книжкова продукція для оформлення кутка мейкерства (для поповнення бібліотечного фонду ) - 45 примірників</t>
  </si>
  <si>
    <t>UA-P-2025-06-23-002672-a</t>
  </si>
  <si>
    <t>ТОВ ІТВХ КНИГИ УКРАЇНИ</t>
  </si>
  <si>
    <t>Маршрутизатор MIKROTIK Cloud Core Router CCR2004-16G-2S+ - 1 од.</t>
  </si>
  <si>
    <t>UA-P-2025-07-04-003363-a</t>
  </si>
  <si>
    <t xml:space="preserve">Книжкова прожукія </t>
  </si>
  <si>
    <t>грудень</t>
  </si>
  <si>
    <t>UA-2025-12-08-013443-a </t>
  </si>
  <si>
    <t>ТОВ Інформаційно-технологічний видавничий холдінг  Книги України</t>
  </si>
  <si>
    <t>відкриті торги</t>
  </si>
  <si>
    <t>зарядна станція</t>
  </si>
  <si>
    <t>UA-2025-12-29-006258-a </t>
  </si>
  <si>
    <t>ТОВ Сантарекс</t>
  </si>
  <si>
    <t>Миколаївський міський палац культури та урочистих подій</t>
  </si>
  <si>
    <t>м. Миколаїв, вул. Спаська, 44</t>
  </si>
  <si>
    <t xml:space="preserve">газонокосилка бензинова (2 шт.) </t>
  </si>
  <si>
    <t>жовтень 2025</t>
  </si>
  <si>
    <t>UA-P-2025-10-07-019093-a</t>
  </si>
  <si>
    <t>ФОП Кравченко І.В.</t>
  </si>
  <si>
    <t>міні мийка (1 шт.)</t>
  </si>
  <si>
    <t>UA-P-2025-10-07-019067-a</t>
  </si>
  <si>
    <t>снігоприбиральна машина (1 шт.)</t>
  </si>
  <si>
    <t>UA-P-2025-10-07-019110-a</t>
  </si>
  <si>
    <t>Управління з питань культури та охорони культурної спадщини Миколаївської міської ради</t>
  </si>
  <si>
    <t xml:space="preserve"> м. Миколаїв, вул. Адміральська, 20
</t>
  </si>
  <si>
    <t xml:space="preserve"> пилосос миючий KARCHER</t>
  </si>
  <si>
    <t>UA-P-2025-12-11-012824-a</t>
  </si>
  <si>
    <t>ТОВ «ОРК-ЮГ»</t>
  </si>
  <si>
    <t>Вартість тис.грн</t>
  </si>
  <si>
    <t>Департамент праці та соціального захисту населення Миколаївської міської ради</t>
  </si>
  <si>
    <t>03194499</t>
  </si>
  <si>
    <t>легковий автомобіль SKODA OCTAVIA 2010 року</t>
  </si>
  <si>
    <t>UA-2025-12-25-001616-a</t>
  </si>
  <si>
    <t>приватна особа Циня Л.І.</t>
  </si>
  <si>
    <t>02930482</t>
  </si>
  <si>
    <t>КДЮСШ "Україна"</t>
  </si>
  <si>
    <t>вул.Марка Кропивницького,  95-а</t>
  </si>
  <si>
    <t>Трампліна дошка для стрибків у воду</t>
  </si>
  <si>
    <t>без гарантії</t>
  </si>
  <si>
    <t>UA-2025-05-19-012614-a</t>
  </si>
  <si>
    <t>ТОВ "Атлетичний всесвіт"</t>
  </si>
  <si>
    <t>Управління у справах фізичної культури і спорту Миколаївської міської ради</t>
  </si>
  <si>
    <t>СДЮСШОР з веслувальних видів спорту</t>
  </si>
  <si>
    <t>човен (каноє)</t>
  </si>
  <si>
    <t>UA-2025-06-02-011811-a</t>
  </si>
  <si>
    <t>ФОП Введенський Р.В.</t>
  </si>
  <si>
    <t>веслувальний тренажер</t>
  </si>
  <si>
    <t>UA-2025-06-12-007650-a</t>
  </si>
  <si>
    <t>ТОВ "Фітхаб"</t>
  </si>
  <si>
    <t>КДЮСШ "Атлант"</t>
  </si>
  <si>
    <t>катер</t>
  </si>
  <si>
    <t>UA-2025-08-04-010613-a</t>
  </si>
  <si>
    <t>ТОВ "Марітайм"</t>
  </si>
  <si>
    <t>причеп для транспортування човнів</t>
  </si>
  <si>
    <t>ФОП Кияшко А.В.</t>
  </si>
  <si>
    <t>пневматичний пістолет</t>
  </si>
  <si>
    <t>UA-2025-06-12-003955-a</t>
  </si>
  <si>
    <t>ПП "Еліста-1"</t>
  </si>
  <si>
    <t>СДЮСШОР з велоспорту</t>
  </si>
  <si>
    <t>велосипед</t>
  </si>
  <si>
    <t>UA-2025-06-12-001439-a</t>
  </si>
  <si>
    <t>ФОП Прошкіна К.В.</t>
  </si>
  <si>
    <t>МСДЮСШОР з легкої атлетики</t>
  </si>
  <si>
    <t>жердини</t>
  </si>
  <si>
    <t>UA-2025-09-01-004273-a</t>
  </si>
  <si>
    <t>ФОП Чернишева Л.М.</t>
  </si>
  <si>
    <t>лижний тренажер</t>
  </si>
  <si>
    <t>UA-2025-08-04-002061-a</t>
  </si>
  <si>
    <t>ФОП Сусло М.С.</t>
  </si>
  <si>
    <t>СДЮСШОР №6</t>
  </si>
  <si>
    <t>ринг боксерський</t>
  </si>
  <si>
    <t>UA-2025-06-06-002464-a</t>
  </si>
  <si>
    <t>ФОП Монастирський Б.С.</t>
  </si>
  <si>
    <t>бігова доріжка</t>
  </si>
  <si>
    <t>UA-2025-08-06-005812-a</t>
  </si>
  <si>
    <t>ФОП Фєтісов А.М.</t>
  </si>
  <si>
    <t>КДЮСШ "Перемога"</t>
  </si>
  <si>
    <t>штучне покриття для футболу</t>
  </si>
  <si>
    <t>UA-2025-06-27-009485-a</t>
  </si>
  <si>
    <t>ФОП Прокопенко В.В.</t>
  </si>
  <si>
    <t>килим для відділення спортивної акробатики</t>
  </si>
  <si>
    <t>UA-2025-09-03-012651-a</t>
  </si>
  <si>
    <t>ФОП Карпов Д.В.</t>
  </si>
  <si>
    <t>ДЮСШ  з єдиноборств</t>
  </si>
  <si>
    <t>реабілітаційний силовий тренажер</t>
  </si>
  <si>
    <t>фітнес станція</t>
  </si>
  <si>
    <t>платформа підйомна для мало-мобільних груп населення</t>
  </si>
  <si>
    <t>ФОП Чумак О.В.</t>
  </si>
  <si>
    <t>реабілітаційна бігова доріжка</t>
  </si>
  <si>
    <t>стійка з гантелями</t>
  </si>
  <si>
    <t>манекен для відпрацювання ударів підлоговий</t>
  </si>
  <si>
    <t>UA-2025-08-04-006402-a</t>
  </si>
  <si>
    <t>ФОП Монастирська О.С.</t>
  </si>
  <si>
    <t>Центральний міський стадіон</t>
  </si>
  <si>
    <t>стартові тумби для пловців</t>
  </si>
  <si>
    <t>UA-2025-07-09-009387-a</t>
  </si>
  <si>
    <t>ТОВ "Виробничо-комерційне підприємство "Солві"</t>
  </si>
  <si>
    <t>UA-2025-07-16-007667-a</t>
  </si>
  <si>
    <t>ФОП Живець О.В.</t>
  </si>
  <si>
    <t>комбінований станок розбірний</t>
  </si>
  <si>
    <t>ТОВ "Дайрект Спорт"</t>
  </si>
  <si>
    <t>КДЮСШ "Олімп"</t>
  </si>
  <si>
    <t>сидіння та упор регулюючий для спортивного човна</t>
  </si>
  <si>
    <t>ФОП Марковський А.М.</t>
  </si>
  <si>
    <t>гантельний ряд</t>
  </si>
  <si>
    <t>ФОП Дідун І.М.</t>
  </si>
  <si>
    <t>ФОП Неледва М.В.</t>
  </si>
  <si>
    <t>корпус для човна байдарка</t>
  </si>
  <si>
    <t>інвентар для фітнесу (велотренажер)</t>
  </si>
  <si>
    <t xml:space="preserve">Вартість тис. грн   </t>
  </si>
  <si>
    <t>Адміністрація Інгульського району ММР</t>
  </si>
  <si>
    <t>05410582</t>
  </si>
  <si>
    <t>Капітальний ремонт дорожнього покриття по пров.Середній у приватному секторі в Інгульському районі м.Миколаєва</t>
  </si>
  <si>
    <t>пров.Середній у приватному секторі в Інгульському районі м.Миколаєва</t>
  </si>
  <si>
    <t>виготовлення ПКД та проходження експертизи проєктної документації</t>
  </si>
  <si>
    <t>гарантійний строк на виконані роботи - 10  років, крім окремих конструктивних елементів: покриття дорожнього одягу - 5  років; основа дорожнього одягу - 8 років, дорожні знаки - 7  років</t>
  </si>
  <si>
    <t xml:space="preserve">UA-2025-04-01-007660-a </t>
  </si>
  <si>
    <t xml:space="preserve">ФОП Ваховський М.О.  </t>
  </si>
  <si>
    <t>закупівля без використання електроної системи</t>
  </si>
  <si>
    <t>капітальний ремонт</t>
  </si>
  <si>
    <t>UA-2025-05-13-011952-a</t>
  </si>
  <si>
    <t xml:space="preserve">ПП "БФ"СОВАР ГРУП" </t>
  </si>
  <si>
    <t>тендерна документація</t>
  </si>
  <si>
    <t>UA-2025-06-10-002454-a</t>
  </si>
  <si>
    <t xml:space="preserve">ТОВ"СИГРЕМС" </t>
  </si>
  <si>
    <t xml:space="preserve"> авторський нагляд</t>
  </si>
  <si>
    <t>UA-2025-06-10-002173-a</t>
  </si>
  <si>
    <t>ФОП Ваховський М.О.</t>
  </si>
  <si>
    <t>Капітальний ремонт дорожнього покриття по пров.Глухий від в.8 Слобідська до в.10 Слобідська у приватному секторі в Інгульському районі м.Миколаєва</t>
  </si>
  <si>
    <t>пров.Глухий від в.8 Слобідська до в.10 Слобідська у приватному секторі в Інгульському районі м.Миколаєва</t>
  </si>
  <si>
    <t>UA-2025-04-01-008651-a</t>
  </si>
  <si>
    <t>UA-2025-09-03-011526-a</t>
  </si>
  <si>
    <t>UA-2025-09-29-006125-a</t>
  </si>
  <si>
    <t>UA-2025-09-30-001325-a</t>
  </si>
  <si>
    <t>Капітальний ремонт дорожнього покриття по пров.Крайній у приватному секторі в Інгульському районі м.Миколаєва</t>
  </si>
  <si>
    <t>пров.Крайній у приватному секторі в Інгульському районі м.Миколаєва</t>
  </si>
  <si>
    <t>гарантійний строк на виконані роботи-10 років, крім окремих конструктивних елементів: покриття дорожнього одягу - 5  років; основа дорожнього одягу - 8 років, дорожні знаки - 7  років</t>
  </si>
  <si>
    <t xml:space="preserve">UA-2025-04-01-010513-a    </t>
  </si>
  <si>
    <t xml:space="preserve">UA-2025-05-01-009846-a  </t>
  </si>
  <si>
    <t xml:space="preserve">UA-2025-06-04-005152-a                        </t>
  </si>
  <si>
    <t xml:space="preserve"> UA-2025-06-04-004557-a</t>
  </si>
  <si>
    <t>Капітальний ремонт зеленої зони по в.2 Набережна ріг Паромного узвозу  в Інгульському районі м.Миколаєва</t>
  </si>
  <si>
    <t>в.2 Набережна ріг Паромного узвозу  в Інгульському районі м.Миколаєва</t>
  </si>
  <si>
    <t>гарантійний строк на виконані роботи-10 років</t>
  </si>
  <si>
    <t>UA-2025-04-01-010912-a</t>
  </si>
  <si>
    <t>UA-2025-09-02-003755-a</t>
  </si>
  <si>
    <t>ДП"Лидер"</t>
  </si>
  <si>
    <t>UA-2025-10-03-010323-a</t>
  </si>
  <si>
    <t>ФОП Шуляк Н.Ю.</t>
  </si>
  <si>
    <t>UA-2025-10-03-010677-a</t>
  </si>
  <si>
    <t>Капітальний ремонт трамвайної зупинки громадського транспорту по пр.Богоявленський (парний бік) "Автовокзал" в Інгульському районі м.Миколаєва</t>
  </si>
  <si>
    <t xml:space="preserve"> пр.Богоявленський (парний бік) "Автовокзал" в Інгульському районі м.Миколаєва</t>
  </si>
  <si>
    <t>UA-2025-07-01-007798-a</t>
  </si>
  <si>
    <t>UA-2025-12-29-005533-a</t>
  </si>
  <si>
    <t>ПП "СТРИТБИЛД"</t>
  </si>
  <si>
    <t>UA-2025-12-18-015450-a</t>
  </si>
  <si>
    <t>ФОП Царюк С.В.</t>
  </si>
  <si>
    <t>UA-2025-12-18-016186-a</t>
  </si>
  <si>
    <t>ФОП Ваховський М,О,</t>
  </si>
  <si>
    <t>Капітальний ремонт тролейбусно-автобусної  зупинки громадського транспорту по пр.Богоявленський (парний бік) "Автовокзал" в Інгульському районі м.Миколаєва</t>
  </si>
  <si>
    <t>пр.Богоявленський (парний бік) "Автовокзал" в Інгульському районі м.Миколаєва</t>
  </si>
  <si>
    <t>UA-2025-07-01-008354-a</t>
  </si>
  <si>
    <t>UA-2025-09-12-007355-a</t>
  </si>
  <si>
    <t>UA-2025-09-04-002806-a</t>
  </si>
  <si>
    <t>UA-2025-09-04-006424-a</t>
  </si>
  <si>
    <t>Департамент з надання адміністративних послуг Миколаївської міської ради</t>
  </si>
  <si>
    <t>41210422</t>
  </si>
  <si>
    <t>Комплект моніторингу та управління</t>
  </si>
  <si>
    <t>місто Миколаїв, просп. Центральний, б. 11/5</t>
  </si>
  <si>
    <t>Придбання обладнання для створення об’єктів, мереж та комплексів спеціального зв'язку - організації каналу конфіденційного зв'язку в мережі Національної системи конфіденційного зв’язку (НСКЗ)</t>
  </si>
  <si>
    <t>UA-2025-05-16-005881-a
ed816d69cc034c688cb5316cf929db6d</t>
  </si>
  <si>
    <t>Державне підприємство «Українські спеціальні системи»</t>
  </si>
  <si>
    <t>Моноблоки ASUS A3402WVAK-WA0030</t>
  </si>
  <si>
    <t>місто Миколаїв, вул. Адміральська, б. 20</t>
  </si>
  <si>
    <t>Комп'ютерне обладнання</t>
  </si>
  <si>
    <t>UA-2025-12-08-005372-a
01619b23109c42ddb209c36c5df7dab5</t>
  </si>
  <si>
    <t>ТОВ "Сантарекс"</t>
  </si>
  <si>
    <t>Комплект резервного живлення у складі: джерело безперебійного живлення та акумуляторна батарея</t>
  </si>
  <si>
    <t>місто Миколаїв, просп. Богоявленський, б. 314</t>
  </si>
  <si>
    <t>UA-2025-12-16-019493-a
cab401b8b0d145f88a2ce020b7c7e028</t>
  </si>
  <si>
    <t>Адміністрація Корабельного району Миколаївської міської ради</t>
  </si>
  <si>
    <t>05410607</t>
  </si>
  <si>
    <t>Капітальний ремонт дорожнього покриття вулиці Чернишевського у Корабельному районі м. Миколаєва</t>
  </si>
  <si>
    <t>вул. Чернишевського</t>
  </si>
  <si>
    <t xml:space="preserve">Капітальний ремонт дорожнього покриття </t>
  </si>
  <si>
    <t>UA-2024-10-28-010965-a ● 59d45c76034f4d1ba0b7f8faf719b468</t>
  </si>
  <si>
    <t>ТОВ "БІЛД РОАД"</t>
  </si>
  <si>
    <t>«Капітальний ремонт дорожнього покриття по вулиці Леваневського від вулиці Ольшанців до вулиці Торгової у Корабельному районі міста Миколаєва</t>
  </si>
  <si>
    <t>вулиця Леваневського від вулиці 
Ольшанців до вулиці Торгової</t>
  </si>
  <si>
    <t>UA-2025-02-18-012827-a ● 03d5463133ff4c4781388fca3e9730e4</t>
  </si>
  <si>
    <t>«Капітальний ремонт дорожнього покриття по провулку Боплана від проспекту Богоявленського до вулиці Академіка Рильського у Корабельному районі міста Миколаєва</t>
  </si>
  <si>
    <t>провулок Боплана від проспекту Богоявленського до вулиці Академіка Рильського</t>
  </si>
  <si>
    <t>UA-2025-02-19-003364-a ● 8eb7a10cdc2645648982f9173e1339da</t>
  </si>
  <si>
    <t>Капітальний ремонт дорожнього покриття вулиці Бригадна від вул. Об’їзна дорога (Степова) до вул. Львівська у Корабельному районі м. Миколаєва</t>
  </si>
  <si>
    <t>вулиця Бригадна від вул. Об’їзна дорога (Степова) до вул. Львівська</t>
  </si>
  <si>
    <t>UA-2025-06-11-003615-a ● 97c874b126b74ded88f72277bbfa5764</t>
  </si>
  <si>
    <t>Капітальний ремонт дорожнього покриття приватного сектору по вул. Тернопільській від вул. Єфросинії Зарницької (Лесі Українки) до вул. Пшеницина у Корабельному районі м. Миколаєва</t>
  </si>
  <si>
    <t>вулиця Тернопільська від вул. Єфросинії Зарницької (Лесі Українки) до вул. Пшеницина</t>
  </si>
  <si>
    <t>UA-2025-05-07-011648-a ● 77c995d21ff4462585ff9dacdd43f7ee</t>
  </si>
  <si>
    <t>Капітальний ремонт дорожнього покриття вулиці Костя Гордієнка від вулиці Кобзарської до житлового будинку №44 у Корабельному районі міста Миколаєва</t>
  </si>
  <si>
    <t>вулиця Костя Гордієнка від вулиці Кобзарської до житлового будинку №44</t>
  </si>
  <si>
    <t>UA-2025-10-01-009532-a ● a3d58451c0a34fe29f55a4a66cb850fd</t>
  </si>
  <si>
    <t>Капітальний ремонт дорожнього покриття по вулиці Гетьмана Сагайдачного від вулиці Краєзнавців до вулиці Андреєва у Корабельному районі міста Миколаєва. Коригування</t>
  </si>
  <si>
    <t>вулиця Гетьмана Сагайдачного від вулиці Краєзнавців до вулиці Андреєва</t>
  </si>
  <si>
    <t>UA-2025-11-18-015293-a ●1bcf9665a6ad49f5a6d5acdf190dbf26</t>
  </si>
  <si>
    <t>Капітальний ремонт внутрішньоквартальних проїздів по вулиці Океанівській, 14, 14/1, 14/2, 16/1, 16/2 у Корабельному районі міста Миколаєва». І пусковий комплекс</t>
  </si>
  <si>
    <t>вулиця Океанівська, 14, 14/1, 14/2, 16/1, 16/2</t>
  </si>
  <si>
    <t>Капітальний ремонт внутрішньоквартальних проїхдів</t>
  </si>
  <si>
    <t>3 584 484.82</t>
  </si>
  <si>
    <t>19.09.2025</t>
  </si>
  <si>
    <t>UA-2025-03-28-007022-a ●03fd1a19e09b4405a375e5f300153d5c</t>
  </si>
  <si>
    <t>Капітальний ремонт внутрішньоквартального проїзду з північної сторони житлових будинків № 30, 30-а, 30-б по вулиці Самойловича у Корабельному районі міста Миколаєва</t>
  </si>
  <si>
    <t>вулиця Самойловича, 30, 30-а, 30-б</t>
  </si>
  <si>
    <t>28.11.2025</t>
  </si>
  <si>
    <t>UA-2025-06-10-010383-a ●fcce2a5608f64a5ab200dcacbe421b82</t>
  </si>
  <si>
    <t>Капітальний ремонт внутрішньоквартального проїзду від вулиці Самойловича до ДНЗ №103 у Корабельному районі міста Миколаєва</t>
  </si>
  <si>
    <t>проїзд від вулиця Самойловича до ДНЗ №103</t>
  </si>
  <si>
    <t>UA-2025-08-15-001276-a ●0531d703bcb7421e8dc49911a03194e1</t>
  </si>
  <si>
    <t>Капітальний ремонт внутрішньоквартального проїзду від будинку № 67 по вулиці Янтарній до вулиці Торгової у Корабельному районі міста Миколаєва</t>
  </si>
  <si>
    <t xml:space="preserve"> проїзд від будинку № 67 по вулиці Янтарній до вулиці Торгової</t>
  </si>
  <si>
    <t>UA-2025-10-27-007181-a ●000258fff0134cbaaa317932b626685a</t>
  </si>
  <si>
    <t>ФОП Шагіян Артак</t>
  </si>
  <si>
    <t>Капітальний ремонт тротуару біля житлового будинку №20/3 по проспекту Корабелів у Корабельному районі міста Миколаєва</t>
  </si>
  <si>
    <t>проспект Корабелів, 20/3</t>
  </si>
  <si>
    <t>UA-2025-09-24-002550-a ●7a655b3d885e41ad8898f054ad1f27f7</t>
  </si>
  <si>
    <t>ФОП Озейчук Сергій Миколайович</t>
  </si>
  <si>
    <t>Адміністрація Центрального району Миколаївської міської ради</t>
  </si>
  <si>
    <t>05410576</t>
  </si>
  <si>
    <t>Капітальний ремонт благоустрою території (об'єкт вулично- дорожної інфраструктури) по Одеському шосе в районі будинку №86 у Центральному районі міста Миколаєва</t>
  </si>
  <si>
    <t>Одеському шосе в районі будинку №86 у Центральному районі міста Миколаєва</t>
  </si>
  <si>
    <t xml:space="preserve">виготовлення ПКД та проходження експертизи проєктної документації </t>
  </si>
  <si>
    <t>UA-2025-10-02-012639-a</t>
  </si>
  <si>
    <t>Управління комунального майна Миколаївської міської ради</t>
  </si>
  <si>
    <t>22440076</t>
  </si>
  <si>
    <t xml:space="preserve">моноблок ARTLINE Intel Core i33-12100 3.3-4.3GHz / Intel HD / 16GB DDR4-3200 SODIMM / 480GB M.2 NVMe SSD /23.8" / Wi-Fi 802.11ac / Bluetooth 4.0; </t>
  </si>
  <si>
    <t>UA-2025-10-31-009013-a-a1</t>
  </si>
  <si>
    <t>ФОП Сербіна Н.М.</t>
  </si>
  <si>
    <t>Департамент ЕЕЗІТ ММР</t>
  </si>
  <si>
    <t>41210490</t>
  </si>
  <si>
    <t xml:space="preserve">Реалізація підпроєкту 1NW Схеми теплопостачання міста Миколаїв. Реконструкція теплових мереж від котельні потужністю 4,5 МВт за адресою: м. Миколаїв, вул. Херсонське шосе, 40-к до житлових будинків за адресами: м. Миколаїв, вул. Херсонське шосе, 30; м. Миколаїв, вул. Херсонське шосе, 32; м. Миколаїв, вул. Херсонське шосе, 38; м. Миколаїв, вул. Херсонське шосе, 40; м. Миколаїв, вул. Херсонське шосе, 46; м. Миколаїв, вул. Херсонське шосе, 46/1; м. Миколаїв, вул. Херсонське шосе, 50; м. Миколаїв, вул. Генерала Свиридова, 7; м. Миколаїв, вул. Генерала Свиридова, 7/1, у т.ч. проектно-кошторисна документація та експертиза. </t>
  </si>
  <si>
    <t>вул. Херсонське шосе, 40-к до житлових будинків за адресами: м. Миколаїв, вул. Херсонське шосе, 30; м. Миколаїв, вул. Херсонське шосе, 32; м. Миколаїв, вул. Херсонське шосе, 38; м. Миколаїв, вул. Херсонське шосе, 40; м. Миколаїв, вул. Херсонське шосе, 46; м. Миколаїв, вул. Херсонське шосе, 46/1; м. Миколаїв, вул. Херсонське шосе, 50; м. Миколаїв, вул. Генерала Свиридова, 7; м. Миколаїв, вул. Генерала Свиридова, 7/1</t>
  </si>
  <si>
    <t>виконання реконструкції теплових мереж</t>
  </si>
  <si>
    <t>UA-2024-05-21-006623-a ● 8d844ca0dbaf432980eefa8c305ca95b</t>
  </si>
  <si>
    <t>ТОВ "А ГРУП ІНЖИНІРІНГ"</t>
  </si>
  <si>
    <t>виконання технічного нагляду</t>
  </si>
  <si>
    <t>ФОП СУХОРУКОВ О.І.</t>
  </si>
  <si>
    <t>закупівля без використання електронної системи закупівель</t>
  </si>
  <si>
    <t>виконання авторського нагляду</t>
  </si>
  <si>
    <t>ФОП Гліган Віталій Степанович</t>
  </si>
  <si>
    <t>Реалізація підпроєкту 1SE Схеми теплопостачання міста Миколаїв. Реконструкція теплових мереж на території багатоквартирної житлової забудови, обмеженої вул. Космонавтів, вул. 4 Поздовжньою, вул. В. Чорновола, вул. Херсонське шосе в місті Миколаєві, до житлових будинків за адресами: м. Миколаїв, вул. Херсонське шосе, 92; м. Миколаїв, вул. Херсонське шосе, 94; м. Миколаїв, вул. Херсонське шосе, 96; м. Миколаїв, вул. В. Чорновола, 3; м. Миколаїв, вул. В. Чорновола, 5; м. Миколаїв, вул. В. Чорновола, 7; м. Миколаїв, вул. В. Чорновола, 9; м. Миколаїв, вул Космонавтів, 67; м. Миколаїв, вул. Космонавтів, 69; м. Миколаїв, вул. Космонавтів, 71; м. Миколаїв, вул. Космонавтів, 73; м. Миколаїв, вул. Космонавтів, 73а, та дошкільного навчального закладу № 95 за адресою: м. Миколаїв, вул. Космонавтів, 67а, у т.ч. проектно-кошторисна документація та експертиза</t>
  </si>
  <si>
    <t>вул. Космонавтів, вул. 4 Поздовжньою, вул. В. Чорновола, вул. Херсонське шосе в місті Миколаєві, до житлових будинків за адресами: м. Миколаїв, вул. Херсонське шосе, 92; м. Миколаїв, вул. Херсонське шосе, 94; м. Миколаїв, вул. Херсонське шосе, 96; м. Миколаїв, вул. В. Чорновола, 3; м. Миколаїв, вул. В. Чорновола, 5; м. Миколаїв, вул. В. Чорновола, 7; м. Миколаїв, вул. В. Чорновола, 9; м. Миколаїв, вул Космонавтів, 67; м. Миколаїв, вул. Космонавтів, 69; м. Миколаїв, вул. Космонавтів, 71; м. Миколаїв, вул. Космонавтів, 73; м. Миколаїв, вул. Космонавтів, 73а, вул. Космонавтів, 67а</t>
  </si>
  <si>
    <t>UA-2024-05-21-005004-a ● f5749866bafa4347813b826f796a4293</t>
  </si>
  <si>
    <t>ТОВ "ІНТЕРТРАНС К"</t>
  </si>
  <si>
    <t>Капітальний ремонт будівлі Миколаївського ліцею № 53 Миколаївської міської ради Миколаївської області за адресою: м. Миколаїв, вул. Потьомкінська, 154, в частині заміни вікон та вхідних дверей, як заходи з енергозбереження з усунення аварії в бюджетній установі. Коригування</t>
  </si>
  <si>
    <t>вул. Потьомкінська, 154</t>
  </si>
  <si>
    <t>виконання капітального ремонту</t>
  </si>
  <si>
    <t>UA-2024-12-16-002631-a ● 6cb6206817d84db0ae05e32eee81f53c</t>
  </si>
  <si>
    <t>КОЛЕКТИВНЕ НАУКОВО-ВИРОБНИЧЕ ПІДПРИЄМСТВО "ТРІБОТЕХНІКА"</t>
  </si>
  <si>
    <t>ФОП ОЛІЙНИКОВ Євген Ігорович</t>
  </si>
  <si>
    <t>ФОП Нуждов Павло Анатолійович</t>
  </si>
  <si>
    <t>Капітальний ремонт будівлі дошкільного навчального закладу № 134 комбінованого типу м. Миколаєва за адресою: м. Миколаїв, вул. Генерала Попеля, 176 А, в частині заміни вікон та вхідних дверей, як заходи з енергозбереження з усунення аварії в бюджетній установі. Коригування</t>
  </si>
  <si>
    <t>вул. Генерала Попеля, 176 А</t>
  </si>
  <si>
    <t>UA-2024-11-04-012339-a ● 70576a017a8045b3b18718bb9996e864</t>
  </si>
  <si>
    <t>ТОВ "КЛМ Групп"</t>
  </si>
  <si>
    <t>Капітальний ремонт електричних мереж, в частині встановлення сонячної електростанції на даху Комунального некомерційного підприємства Миколаївської міської ради «Міська лікарня № 5» за адресою: м. Миколаїв, просп. Богоявленський, 336</t>
  </si>
  <si>
    <t xml:space="preserve"> просп. Богоявленський, 336</t>
  </si>
  <si>
    <t>розробка ПКД та експертиза</t>
  </si>
  <si>
    <t>UA-2024-12-11-013240-a ● 69e1b6724883449e96c3c90205717bb0</t>
  </si>
  <si>
    <t>ФОП КАРМАЗІН О.О.</t>
  </si>
  <si>
    <t>Капітальний ремонт електричних мереж аварійного електропостачання з установкою ДЕС на території Миколаївській гімназії № 54 ММР, за адресою: Миколаївська обл., м. Миколаїв, проспект Корабелів, 10-Б</t>
  </si>
  <si>
    <t xml:space="preserve"> проспект Корабелів, 10-Б</t>
  </si>
  <si>
    <t>UA-2025-02-25-008694-a
3f7011b23241428a9df8ae40603797c7</t>
  </si>
  <si>
    <t>ФОП ТОКАРЧУК О.С.</t>
  </si>
  <si>
    <t>Капітальний ремонт електричних мереж аварійного електропостачання з установкою ДЕС на території Миколаївського ліцею № 55 ММР, за адресою: Миколаївська обл., м. Миколаїв, вул. Лазурна, 48</t>
  </si>
  <si>
    <t>вул. Лазурна, 48</t>
  </si>
  <si>
    <t>UA-2025-02-25-008411-a
d2223bdedf214dc89f83da0157615870</t>
  </si>
  <si>
    <t>Капітальний ремонт електричних мереж, в частині встановлення сонячної електростанції на даху Комунальної установи «Міський геріатричний будинок милосердя імені Святого Миколая» за адресою: м. Миколаїв, вул. 2 Набережна, 1-д.</t>
  </si>
  <si>
    <t xml:space="preserve"> вул. 2 Набережна, 1-д.</t>
  </si>
  <si>
    <t>Капітальний ремонт будівлі міської станції юних техніків м. Миколаєва за адресою: м. Миколаїв, вул. Шкільна, 5, в частині заміни вікон та вхідних дверей (коригування)</t>
  </si>
  <si>
    <t>вул. Шкільна, 5</t>
  </si>
  <si>
    <t>ФОП КАНІВЧЕНКО В.Г.</t>
  </si>
  <si>
    <t>ФОП ВОЗЧИКОВ В.Д.</t>
  </si>
  <si>
    <t>Капітальний ремонт будівлі дошкільного навчального закладу № 84 комбінованого типу м. Миколаєва за адресою: м. Миколаїв, Проспект Героїв України, 57 А, в частині заміни вікон та вхідних дверей, як заходи з енергозбереження з усунення аварії в бюджетній установі</t>
  </si>
  <si>
    <t>Проспект Героїв України, 57 А</t>
  </si>
  <si>
    <t>UA-2025-04-10-002868-a
792ecc6b469a4351ab13c39c7ad922ca</t>
  </si>
  <si>
    <t>ТОВ "ЗЛАТА БУД-М"</t>
  </si>
  <si>
    <t>UA-2025-04-28-007321-a
221d235e4fe04972988d5581a84524cf</t>
  </si>
  <si>
    <t>UA-2025-06-06-001279-a
1995ca7c750f43df87720ece2b887fe9</t>
  </si>
  <si>
    <t>ТОВ "КОМЕЛЕКТРОНПРОМ"</t>
  </si>
  <si>
    <t>вул. Лазурна, 49</t>
  </si>
  <si>
    <t>UA-2025-06-06-002139-a
6dd21cfd65974fa7ace76ab42b33f56a</t>
  </si>
  <si>
    <t>Капітальний ремонт внутрішньобудинкових мереж багатоквартирної житлової забудови, обмеженої вул. Космонавтів, вул. 4 Поздовжньою, вул. В.Чорновола, вул. Херсонське шосе в місті Миколаєві (підключення до ІТП зі встановленням підвищуючої насосної станції)», як заходи з енергозбереження</t>
  </si>
  <si>
    <t xml:space="preserve"> вул. Космонавтів, вул. 4 Поздовжньою, вул. В.Чорновола, вул. Херсонське шосе</t>
  </si>
  <si>
    <t>UA-2025-06-09-010497-a
5e1a71b5ea3a4809a8808407502acd00</t>
  </si>
  <si>
    <t>Капітальний ремонт електричних мереж аварійного електропостачання з установкою ДЕС на території Миколаївського ліцею № 53 ММР, за адресою: Миколаївська обл., м. Миколаїв, вул. Потьомкінська, 154</t>
  </si>
  <si>
    <t>вул. Потьомкінська, 155</t>
  </si>
  <si>
    <t>UA-2025-07-01-004328-a
4ac64692e8eb4a8b9310c9dd351c656d</t>
  </si>
  <si>
    <t>Капітальний ремонт електричних мереж аварійного електропостачання з установкою ДЕС на території закладу дошкільної освіти № 68 ММР, за адресою: Миколаївська обл., м. Миколаїв, вул. 1 Екіпажна, 4</t>
  </si>
  <si>
    <t>вул. 1 Екіпажна, 4</t>
  </si>
  <si>
    <t>UA-2025-07-01-004717-a
d7d4a03d1cd64d1f9749abade618ef56</t>
  </si>
  <si>
    <t>Капітальний ремонт електричних мереж аварійного електропостачання з установкою ДЕС на території Миколаївського ліцею імені Олега Ольжича ММР Миколаївської області., за адресою: Миколаївська обл., м. Миколаїв, вул. Айвазовського, 8</t>
  </si>
  <si>
    <t xml:space="preserve"> вул. Айвазовського, 8</t>
  </si>
  <si>
    <t>UA-2025-07-01-007129-a
599b5c347284433d8d524d8aeb35d906</t>
  </si>
  <si>
    <t>Реконструкція котельні будівлі Миколаївської гімназії № 23 Миколаївської міської ради Миколаївської області, за адресою: вул. Гарнізонна, 10,  м. Миколаїв. Коригування</t>
  </si>
  <si>
    <t xml:space="preserve"> вул. Гарнізонна, 10</t>
  </si>
  <si>
    <t>UA-2025-08-04-010962-a  
940b047aaf4f476abcfa065ec47b126c</t>
  </si>
  <si>
    <t>Капітальний ремонт внутрішньобудинкових мереж багатоквартирної житлової забудови: обмеженої вул. Херсонське шосе, вул. Геннадія Матуляка, вул. 6-а Поздовжня шосе в місті Миколаєві (підключення до ІТП)</t>
  </si>
  <si>
    <t>вул. Херсонське шосе, вул. Геннадія Матуляка, вул. 6-а Поздовжня</t>
  </si>
  <si>
    <t>UA-2025-09-08-003338-a  
b9189fcc1a29461fa8fa801f0705593a</t>
  </si>
  <si>
    <t>Капітальний ремонт з проведенням заходів енергозбереження та енергоефективності будівлі дошкільного навчального закладу № 87 за адресою: м. Миколаїв, вул. Привільна, 57. Коригування</t>
  </si>
  <si>
    <t>вул. Привільна, 57</t>
  </si>
  <si>
    <t xml:space="preserve"> UA-2025-07-28-000613-a  
55462d74283040389cfdafe751c20c14</t>
  </si>
  <si>
    <t>ТОВ "ПІВДЕНЬБУД МИКОЛАЇВ-ЛТД"</t>
  </si>
  <si>
    <t xml:space="preserve"> UA-2025-09-10-008501-a  
 c5ac1d174b214df79f15a1c9afc596dd</t>
  </si>
  <si>
    <t>ФОП ГОНЧАРОВА Л.М.</t>
  </si>
  <si>
    <t>коригування пкд та експертиза</t>
  </si>
  <si>
    <t>UA-2025-09-08-010778-a  
 fe4593b6970a4651a074c96f78cea939</t>
  </si>
  <si>
    <t>UA-2025-09-10-008591-a  
 331a5d4d07684eadb990d0cb80219a85</t>
  </si>
  <si>
    <t xml:space="preserve"> UA-2025-09-23-011841-a  
7606296e525c45a6963e167d83007fa1</t>
  </si>
  <si>
    <t>вул. Айвазовського, 8</t>
  </si>
  <si>
    <t xml:space="preserve"> UA-2025-09-24-001104-a  
1a007233757c455a86f09c6669d516d8</t>
  </si>
  <si>
    <t>Капітальний ремонт електричних мереж, в частині встановлення сонячної електростанції на даху Комунального некомерційного підприємства Миколаївської міської ради "Міська лікарня №4" за адресою : м. Миколаїв, вул. Павла Скоропадського , 1. Коригування</t>
  </si>
  <si>
    <t xml:space="preserve"> вул. Павла Скоропадського , 1</t>
  </si>
  <si>
    <t xml:space="preserve">  UA-2025-10-22-002172-a  
ID e419b17cded94812bcf2709d5cfb75d4</t>
  </si>
  <si>
    <t>вул. Потьомкінська, 156</t>
  </si>
  <si>
    <t>вул. Потьомкінська, 157</t>
  </si>
  <si>
    <t xml:space="preserve">Реалізація підпроєкту 1NW Схеми теплопостачання міста Миколаїв. Реконструкція теплових мереж від котельні потужністю 4,5 МВт за адресою: м. Миколаїв, вул. Херсонське шосе, 40-к до житлових будинків за адресами: м. Миколаїв, вул. Херсонське шосе, 30; м. Миколаїв, вул. Херсонське шосе, 32; м. Миколаїв, вул. Херсонське шосе, 38; м. Миколаїв, вул. Херсонське шосе, 40; м. Миколаїв, вул. Херсонське шосе, 46; м. Миколаїв, вул. Херсонське шосе, 46/1; м. Миколаїв, вул. Херсонське шосе, 50; м. Миколаїв, вул. Генерала Свиридова, 7; м. Миколаїв, вул. Генерала Свиридова, 7/1. Коригування, у т.ч. проектно-кошторисна документація та експертиза. </t>
  </si>
  <si>
    <t xml:space="preserve">  UA-2025-10-28-002680-a  
ID 3af7bc76d1f1407783f5022b729bf5ad</t>
  </si>
  <si>
    <t>Реконструкція котельні та теплових мереж
Миколаївської гімназії № 16 Миколаївської міської ради, за адресою: м. Миколаїв, вул. Христо Ботєва, 41, у т.ч. проектно-вишукувальні роботи та експертиза</t>
  </si>
  <si>
    <t>вул. Христо Ботєва, 41</t>
  </si>
  <si>
    <t>розробка пкд та експертиза</t>
  </si>
  <si>
    <t xml:space="preserve">   UA-2025-11-05-009236-a  
ID e334afb3fcee42c884ea09d54d36eba3</t>
  </si>
  <si>
    <t xml:space="preserve">    UA-2025-10-30-008610-a  
ID 307389fe214d49b19176debc8898b46b</t>
  </si>
  <si>
    <t>Реалізація підпроєкту 1SE Схеми теплопостачання міста Миколаїв. Реконструкція теплових мереж на території багатоквартирної житлової забудови, обмеженої вул. Космонавтів, вул. 4 Поздовжньою, вул. В. Чорновола, вул. Херсонське шосе в місті Миколаєві, до житлових будинків за адресами: м. Миколаїв, вул. Херсонське шосе, 92; м. Миколаїв, вул. Херсонське шосе, 94; м. Миколаїв, вул. Херсонське шосе, 96; м. Миколаїв, вул. В. Чорновола, 3; м. Миколаїв, вул. В. Чорновола, 5; м. Миколаїв, вул. В. Чорновола, 7; м. Миколаїв, вул. В. Чорновола, 9; м. Миколаїв, вул Космонавтів, 67; м. Миколаїв, вул. Космонавтів, 69; м. Миколаїв, вул. Космонавтів, 71; м. Миколаїв, вул. Космонавтів, 73; м. Миколаїв, вул. Космонавтів, 73а, та дошкільного навчального закладу № 95 за адресою: м. Миколаїв, вул. Космонавтів, 67а. Коригування, у т.ч. проектно-кошторисна документація та експертиза</t>
  </si>
  <si>
    <t xml:space="preserve">     UA-2025-11-19-001865-a  
ID 642d80589ebb41858c1464c32f31103b</t>
  </si>
  <si>
    <t>Виконавчий комітет Миколаївської міської ради</t>
  </si>
  <si>
    <t>04056612</t>
  </si>
  <si>
    <t>Консоль-клієнт управління доступом до платформи Hikcentral з подальшим її монтажем та пусконалагодженням в будівлі виконавчого комітету Миколаївської міської ради, що розташована за адресою: м. Миколаїв, вул. Адміральська, 20</t>
  </si>
  <si>
    <t>м.Миколаїв, вул.Адміральська, буд.20</t>
  </si>
  <si>
    <t>Придбання истеми та пристрої нагляду та охорони.</t>
  </si>
  <si>
    <t>х</t>
  </si>
  <si>
    <t>3 роки</t>
  </si>
  <si>
    <t>UA-2025-04-29-009080-a</t>
  </si>
  <si>
    <t xml:space="preserve">ФОП Лукін Дмитро Вікторович </t>
  </si>
  <si>
    <t xml:space="preserve">Закупівля без використання електронної системи. </t>
  </si>
  <si>
    <t>Відеореєстратор Hikvision DS-7732NXI-I4/S(E) (в комплеті з 4 жорсткими дисками Western Digital WD82PURX-78 8TB) з подальшим монтажем та пусконалагодженням</t>
  </si>
  <si>
    <t>Придбання апаратури для запису та відтворення аудіо- та відеоматеріалу.</t>
  </si>
  <si>
    <t>UA-2025-05-22-008494-a</t>
  </si>
  <si>
    <t>Багатофункціональні пристрої</t>
  </si>
  <si>
    <t>UA-2025-04-29-008075-a</t>
  </si>
  <si>
    <t>ФОП Виничук Наталія Юріївна</t>
  </si>
  <si>
    <t xml:space="preserve">
3755010043</t>
  </si>
  <si>
    <t>Запит цінових пропозицій.</t>
  </si>
  <si>
    <t>Пригнічувач 12-канальний Яструб-12-5G</t>
  </si>
  <si>
    <t>Придбання електронниі бойових комплексів та засобів радіоелектронного захисту</t>
  </si>
  <si>
    <t>UA-2025-04-28-010772-a</t>
  </si>
  <si>
    <t xml:space="preserve">ФОП Мельніков Сергій Валерійович
</t>
  </si>
  <si>
    <t>Супутниковий термінал Starlink Standard Kit Gen3-Rev4</t>
  </si>
  <si>
    <t>Придбання телекомунікаційного супутникового обладнання</t>
  </si>
  <si>
    <t>UA-P-2025-04-01-002111-a</t>
  </si>
  <si>
    <t>ФОП Симоненко Юрій Володимирович</t>
  </si>
  <si>
    <t>Придбання обладнання для системи відеоспостереження</t>
  </si>
  <si>
    <t>Система візуалізації</t>
  </si>
  <si>
    <t xml:space="preserve">Придбання телевізійного й аудіовізуального обладнання </t>
  </si>
  <si>
    <t>UA-2025-03-04-004344-a</t>
  </si>
  <si>
    <t>ТОВ "АМ Інтегратор Груп"</t>
  </si>
  <si>
    <t xml:space="preserve">Кондиціонери повітря </t>
  </si>
  <si>
    <t>Придбання електричних побутових приладів</t>
  </si>
  <si>
    <t>UA-2025-05-29-007815-a</t>
  </si>
  <si>
    <t xml:space="preserve">ТОВ "Євротехніка" </t>
  </si>
  <si>
    <t>Персональний комп’ютер типу моноблок</t>
  </si>
  <si>
    <t>Придбання машин для обробки даних (апаратна частина)</t>
  </si>
  <si>
    <t>UA-2025-05-05-002524-a</t>
  </si>
  <si>
    <t xml:space="preserve">ТОВ "ЮДІТРЕЙД" </t>
  </si>
  <si>
    <t>Модуль нагріву МН-120Еко для дахової котельні установленої в будівлі виконавчого комітету Миколаївської міської ради за адресою: м.Миколаїв, вул. Адміральська, 20</t>
  </si>
  <si>
    <t>Придбання котельної  установки</t>
  </si>
  <si>
    <t>UA-2025-05-15-008263-a</t>
  </si>
  <si>
    <t>ТОВ "МОНТАЖ-УКРІНТЕРМ"</t>
  </si>
  <si>
    <t>Котел газовий для облаштування будинку сімейного типу</t>
  </si>
  <si>
    <t>(Адреса отримувача)</t>
  </si>
  <si>
    <t xml:space="preserve">Радіатори і котли для систем центрального опалення та їх деталі </t>
  </si>
  <si>
    <t>UA-P-2025-10-22-002826-a</t>
  </si>
  <si>
    <t xml:space="preserve">ФОП Ольховий Анатолій Андрійович </t>
  </si>
  <si>
    <t xml:space="preserve">Засоби оповіщення з подальшим їх монтажем та пусконалагодженням в будівлях виконавчого комітету Миколаївської міської ради, за адресою м. Миколаїв, вул. Адміральська, 20 та вул. Адміральська, 20 літ. «Б» </t>
  </si>
  <si>
    <t xml:space="preserve">м. Миколаїв, вул. Адміральська, 20 та вул. Адміральська, 20 літ. «Б» </t>
  </si>
  <si>
    <t>Мікрофони та гучномовці</t>
  </si>
  <si>
    <t>UA-2025-10-16-006446-a</t>
  </si>
  <si>
    <t xml:space="preserve">Відкриті торги з особливостями    </t>
  </si>
  <si>
    <t>Обладнання для облаштування споруди цивільного захисту (найпростішого укриття), а саме: вертикальний підйомник для осіб з інвалідністю</t>
  </si>
  <si>
    <t>Підіймально-транспортувальне обладнання</t>
  </si>
  <si>
    <t>UA-2025-12-08-007177-a</t>
  </si>
  <si>
    <t xml:space="preserve">ФОП Єрмішин Євген Васильович </t>
  </si>
  <si>
    <t xml:space="preserve">Обладнання для контролю обліку робочого часу та управління доступом внутрішнього та зовнішнього периметру будівель виконавчого комітету Миколаївської міської ради, за адресою м. Миколаїв, вул. Адміральська, 20, вул. Адміральська 20 літ. «Б» </t>
  </si>
  <si>
    <t xml:space="preserve">м. Миколаїв, вул. Адміральська, 20, вул. Адміральська 20 літ. «Б» </t>
  </si>
  <si>
    <t>Системи та пристрої нагляду та охорони</t>
  </si>
  <si>
    <t>UA-2025-11-18-006820-a</t>
  </si>
  <si>
    <t>Система відеоспостереження з подальшим її монтажем на об’єкті №1, №2, №3, №4</t>
  </si>
  <si>
    <t xml:space="preserve">Телевізійне й аудіовізуальне обладнання </t>
  </si>
  <si>
    <t>UA-2025-11-19-016021-a</t>
  </si>
  <si>
    <t xml:space="preserve">ТОВ "НВП "Плазмотехніка" </t>
  </si>
  <si>
    <t xml:space="preserve">Комплект меблів для службового кабінету керівника відділу </t>
  </si>
  <si>
    <t>Офісні меблі</t>
  </si>
  <si>
    <t>UA-2025-12-18-021367-a</t>
  </si>
  <si>
    <t xml:space="preserve">ФОП Анічкін Ігор Валерійович </t>
  </si>
  <si>
    <t xml:space="preserve">Насос циркуляційний для дахової газової котельні системи «Укрінтерм» адміністративної будівлі виконавчого комітету Миколаївської міської ради за адресою: м.Миколаїв, вул. Адміральська, 20 </t>
  </si>
  <si>
    <t>Насоси та компресори</t>
  </si>
  <si>
    <t>UA-2025-12-22-008218-a</t>
  </si>
  <si>
    <t xml:space="preserve">ПП "Монтаж-Технология" </t>
  </si>
  <si>
    <t>Повітряна завіса</t>
  </si>
  <si>
    <t xml:space="preserve">Електричні побутові прилади </t>
  </si>
  <si>
    <t>UA-P-2025-12-18-019699-a</t>
  </si>
  <si>
    <t xml:space="preserve">ТОВ "Енергокомфорт" </t>
  </si>
  <si>
    <t xml:space="preserve">Кондиціонери </t>
  </si>
  <si>
    <t>UA-2025-12-16-010179-a</t>
  </si>
  <si>
    <t>Камери відеоспостереження в комплекті</t>
  </si>
  <si>
    <t xml:space="preserve">Системи та пристрої нагляду та охорони </t>
  </si>
  <si>
    <t>UA-2025-11-18-005530-a</t>
  </si>
  <si>
    <t xml:space="preserve">Мікрофони беспровідні та амбішури до них для відновлення електронної системи голосування </t>
  </si>
  <si>
    <t>UA-2025-11-21-011069-a</t>
  </si>
  <si>
    <t xml:space="preserve">	Комп'ютерне обладнання та відео-обладнання для відновлення електронної системи голосування</t>
  </si>
  <si>
    <t>Комп'ютерне обладнання та відео-обладнання</t>
  </si>
  <si>
    <t>UA-P-2025-11-20-006862-a</t>
  </si>
  <si>
    <t xml:space="preserve">	Мережеве обладнання та інші матеріали для відновлення електронної системи голосування</t>
  </si>
  <si>
    <t xml:space="preserve">Мережеве обладнання </t>
  </si>
  <si>
    <t>UA-2025-11-20-013541-a</t>
  </si>
  <si>
    <t>Електричне обладнання та електричні товари для відновлення електронної системи голосування</t>
  </si>
  <si>
    <t xml:space="preserve">Електричне обладнання та електричні товари </t>
  </si>
  <si>
    <t>UA-2025-11-20-011847-a</t>
  </si>
  <si>
    <t>Акустичні системи та стойки до акустичних систем для відновлення електронної системи голосування</t>
  </si>
  <si>
    <t>UA-2025-11-20-011491-a</t>
  </si>
  <si>
    <t xml:space="preserve">	Комплект меблів для службових кабінетів</t>
  </si>
  <si>
    <t>6 років</t>
  </si>
  <si>
    <t>UA-2025-11-24-012682-a</t>
  </si>
  <si>
    <t xml:space="preserve">ФОП Бабійчук Олена Леонідівна </t>
  </si>
  <si>
    <t>Ведення єдиної цифрової топографічної основи території міста Миколаєва масштабу 1:500 для земельної ділянки з кадастровим номером 4810137200:15:033:0010 у Центральному районі м.Миколаєва</t>
  </si>
  <si>
    <t xml:space="preserve">Науково-технічні послуги в галузі інженерії </t>
  </si>
  <si>
    <t>UA-P-2025-10-08-003956-a</t>
  </si>
  <si>
    <t xml:space="preserve">КП "Госпрозр проектно-виробниче  архітектурно-планувальне бюро" </t>
  </si>
  <si>
    <t>Ведення єдиної цифрової топографічної основи території міста Миколаєва масштабу 1:500 для земельної ділянки з кадастровим номером 4810137200:15:030:0008 у Центральному районі м.Миколаєва</t>
  </si>
  <si>
    <t>UA-P-2025-10-08-003818-a</t>
  </si>
  <si>
    <t>Ведення єдиної цифрової топографічної основи території міста Миколаєва масштабу 1:500 по об'єкту: парк Адміралтейський (колишній сквер ім.61 Комунара) з метою розташування скейт-парку в місті Миколаєві</t>
  </si>
  <si>
    <t>UA-2025-11-06-007856-a</t>
  </si>
  <si>
    <t>Нове будівництво інформаційно-телекомунікаційної системи відеоспостереження та відеоаналітики «Безпечне місто Миколаїв» м.Миколаїв, Миколаївської області (Коригування)</t>
  </si>
  <si>
    <t>м.Миколаїв, Миколаївська область.</t>
  </si>
  <si>
    <t>Будівельні роботи ІІ черга.</t>
  </si>
  <si>
    <t>36 місяців</t>
  </si>
  <si>
    <t>UA-2023-07-25-010605-a ● 6d4987a5dc014419a330eea821274224</t>
  </si>
  <si>
    <t>ТОВ КОНУС-ВІДЕО"</t>
  </si>
  <si>
    <t>Будівельні роботи ІІІ черга.</t>
  </si>
  <si>
    <t>Придбання  та встановлення  устаткування ІІ черга</t>
  </si>
  <si>
    <t>Придбання  та встановлення  устаткування ІІІ черга</t>
  </si>
  <si>
    <t>Ведення єдиної цифрової топографічної основи території міста Миколаєва масштабу 1:500 по об’єкту: “Нове будівництво світлофорного об’єкта в м. Миколаєві на перехресті вул. 3 Слобідська та вул. Марка Кропивницького”</t>
  </si>
  <si>
    <t>м. Миколаїв, перехрестя вул. 3 Слобідська та вул. Марка Кропивницького</t>
  </si>
  <si>
    <t>UA-P-2025-04-17-008336-a</t>
  </si>
  <si>
    <t>КОМУНАЛЬНЕ ПІДПРИЄМСТВО "ГОСПРОЗРАХУНКОВЕ ПРОЕКТНО-ВИРОБНИЧЕ АРХІТЕКТУРНО-ПЛАНУВАЛЬНЕ БЮРО"</t>
  </si>
  <si>
    <t>Ведення єдиної цифрової топографічної основи території міста Миколаєва масштабу 1:500 по об’єкту: Скверу захисників порядку за адресою: бульварна частина вул. Садова, від пр.Центральний до вул. Ігоря Бедзая</t>
  </si>
  <si>
    <t>м.Миколаїв, бульварна частина вул. Садова, від пр.Центральний до вул. Ігоря Бедзая</t>
  </si>
  <si>
    <t>UA-2025-03-26-010060-a</t>
  </si>
  <si>
    <t>Ведення єдиної цифрової топографічної основи території міста Миколаєва масштабу 1:500, 1:2000 по об'єкту: "Нове будівництво меморіального комплексу на території Центрального міського кладовища на Херсонському шосе в Інгульському районі м.Миколаєва, присвяченого воїнам-захисникам України, що загинули під час збройної агресії російської федерації"</t>
  </si>
  <si>
    <t>м.Миколаїв,  територія Центрального міського кладовища</t>
  </si>
  <si>
    <t>UA-2025-03-06-009819-a</t>
  </si>
  <si>
    <t>Ведення єдиної цифрової топографічної основи території міста Миколаєва масштабу 1:500, 1:2000 по об’єкту: “Нове будівництво меморіального комплексу на території кладовища, обмеженого вул. Андрія Антонюка, вул. Гагаріна та пр. Богоявленським в Корабельному районі м. Миколаєва, присвяченого воїнам – захисникам України”</t>
  </si>
  <si>
    <t>м.Миколаїв</t>
  </si>
  <si>
    <t>UA-P-2025-02-27-008574-a</t>
  </si>
  <si>
    <t>Сенсорний інформаційний термінал для вуличного використання</t>
  </si>
  <si>
    <t>UA-2025-06-17-004075-a</t>
  </si>
  <si>
    <t xml:space="preserve">ТОВ "Сенсорні системи України" </t>
  </si>
  <si>
    <t>Відкриті торги</t>
  </si>
  <si>
    <t xml:space="preserve"> Обладнання для контролю обліку робочого часу та управління доступом внутрішнього та зовнішнього периметру будівель виконавчого комітету</t>
  </si>
  <si>
    <t>UA-2025-06-25-002405-a</t>
  </si>
  <si>
    <t xml:space="preserve"> Роботи з технічного нагляду за будівництвом на об’єкті: «Нове будівництво інформаційно-телекомунікаційної системи відеоспостереження та відеоаналітики «Безпечне місто Миколаїв» м. Миколаїв, Миколаївської області» </t>
  </si>
  <si>
    <t>Послуги з нагляду за виконанням будівельних робіт</t>
  </si>
  <si>
    <t>UA-2025-09-08-010158-a</t>
  </si>
  <si>
    <t xml:space="preserve">ФОП Сухоруков О.І. </t>
  </si>
</sst>
</file>

<file path=xl/styles.xml><?xml version="1.0" encoding="utf-8"?>
<styleSheet xmlns="http://schemas.openxmlformats.org/spreadsheetml/2006/main">
  <numFmts count="8">
    <numFmt numFmtId="164" formatCode="_-* #,##0.00\ _₽_-;\-* #,##0.00\ _₽_-;_-* &quot;-&quot;??\ _₽_-;_-@_-"/>
    <numFmt numFmtId="165" formatCode="0.000"/>
    <numFmt numFmtId="166" formatCode="dd\.mm\.yyyy"/>
    <numFmt numFmtId="167" formatCode="#,##0.000"/>
    <numFmt numFmtId="168" formatCode="dd/mm/yy"/>
    <numFmt numFmtId="169" formatCode="0.00000"/>
    <numFmt numFmtId="170" formatCode="#,##0.00\ _₴"/>
    <numFmt numFmtId="171" formatCode="#,##0.00000"/>
  </numFmts>
  <fonts count="50">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b/>
      <sz val="10"/>
      <color indexed="8"/>
      <name val="Times New Roman"/>
      <family val="1"/>
      <charset val="204"/>
    </font>
    <font>
      <b/>
      <sz val="10"/>
      <name val="Times New Roman"/>
      <family val="1"/>
      <charset val="204"/>
    </font>
    <font>
      <sz val="10"/>
      <color theme="1"/>
      <name val="Times New Roman"/>
      <family val="1"/>
      <charset val="204"/>
    </font>
    <font>
      <sz val="10"/>
      <name val="Times New Roman"/>
      <family val="1"/>
      <charset val="204"/>
    </font>
    <font>
      <sz val="10"/>
      <color rgb="FF333333"/>
      <name val="Times New Roman"/>
      <family val="1"/>
      <charset val="204"/>
    </font>
    <font>
      <sz val="12"/>
      <color theme="1"/>
      <name val="Times New Roman"/>
      <family val="1"/>
      <charset val="204"/>
    </font>
    <font>
      <sz val="12"/>
      <color theme="1"/>
      <name val="Calibri"/>
      <family val="2"/>
      <charset val="204"/>
      <scheme val="minor"/>
    </font>
    <font>
      <sz val="14"/>
      <color theme="1"/>
      <name val="Times New Roman"/>
      <family val="1"/>
    </font>
    <font>
      <sz val="14"/>
      <name val="Times New Roman"/>
      <family val="1"/>
    </font>
    <font>
      <sz val="11"/>
      <color theme="1"/>
      <name val="Times New Roman"/>
      <family val="1"/>
      <charset val="204"/>
    </font>
    <font>
      <sz val="11"/>
      <color rgb="FF000000"/>
      <name val="Arial"/>
      <family val="2"/>
      <charset val="204"/>
    </font>
    <font>
      <sz val="14"/>
      <color theme="1"/>
      <name val="Times New Roman"/>
      <family val="1"/>
      <charset val="204"/>
    </font>
    <font>
      <sz val="12"/>
      <name val="Times New Roman"/>
      <family val="1"/>
    </font>
    <font>
      <sz val="12"/>
      <color theme="1"/>
      <name val="Times New Roman"/>
      <family val="1"/>
    </font>
    <font>
      <b/>
      <sz val="12"/>
      <color theme="1"/>
      <name val="Times New Roman"/>
      <family val="1"/>
      <charset val="204"/>
    </font>
    <font>
      <sz val="11"/>
      <color rgb="FF454545"/>
      <name val="Times New Roman"/>
      <family val="1"/>
      <charset val="204"/>
    </font>
    <font>
      <sz val="10"/>
      <name val="Arial Cyr"/>
      <charset val="204"/>
    </font>
    <font>
      <sz val="12"/>
      <name val="Times New Roman"/>
      <family val="1"/>
      <charset val="204"/>
    </font>
    <font>
      <b/>
      <sz val="11"/>
      <color indexed="8"/>
      <name val="Times New Roman"/>
      <family val="1"/>
      <charset val="204"/>
    </font>
    <font>
      <b/>
      <sz val="11"/>
      <name val="Times New Roman"/>
      <family val="1"/>
      <charset val="204"/>
    </font>
    <font>
      <sz val="11"/>
      <name val="Times New Roman"/>
      <family val="1"/>
      <charset val="204"/>
    </font>
    <font>
      <sz val="11"/>
      <color rgb="FF006100"/>
      <name val="Calibri"/>
      <family val="2"/>
      <charset val="204"/>
      <scheme val="minor"/>
    </font>
    <font>
      <sz val="11"/>
      <color rgb="FF9C6500"/>
      <name val="Calibri"/>
      <family val="2"/>
      <charset val="204"/>
      <scheme val="minor"/>
    </font>
    <font>
      <sz val="11"/>
      <color indexed="8"/>
      <name val="Times New Roman"/>
      <family val="1"/>
      <charset val="204"/>
    </font>
    <font>
      <sz val="11"/>
      <color rgb="FF000000"/>
      <name val="Times New Roman"/>
      <family val="1"/>
      <charset val="204"/>
    </font>
    <font>
      <sz val="12"/>
      <color indexed="8"/>
      <name val="Times New Roman"/>
      <family val="1"/>
      <charset val="204"/>
    </font>
    <font>
      <sz val="12"/>
      <color rgb="FF000000"/>
      <name val="Times New Roman"/>
      <family val="1"/>
      <charset val="204"/>
    </font>
    <font>
      <sz val="11"/>
      <color rgb="FF242638"/>
      <name val="Times New Roman"/>
      <family val="1"/>
      <charset val="204"/>
    </font>
    <font>
      <b/>
      <sz val="12"/>
      <color rgb="FF000000"/>
      <name val="Times New Roman"/>
      <family val="1"/>
      <charset val="204"/>
    </font>
    <font>
      <u/>
      <sz val="8.8000000000000007"/>
      <color theme="10"/>
      <name val="Calibri"/>
      <family val="2"/>
      <charset val="204"/>
    </font>
    <font>
      <u/>
      <sz val="11"/>
      <color theme="10"/>
      <name val="Calibri"/>
      <family val="2"/>
      <charset val="204"/>
    </font>
    <font>
      <sz val="12"/>
      <color rgb="FF333333"/>
      <name val="Times New Roman"/>
      <family val="1"/>
      <charset val="204"/>
    </font>
    <font>
      <sz val="11"/>
      <name val="Calibri"/>
      <family val="2"/>
      <charset val="204"/>
      <scheme val="minor"/>
    </font>
    <font>
      <u/>
      <sz val="11"/>
      <color theme="1"/>
      <name val="Times New Roman"/>
      <family val="1"/>
      <charset val="204"/>
    </font>
    <font>
      <u/>
      <sz val="11"/>
      <color theme="10"/>
      <name val="Times New Roman"/>
      <family val="1"/>
      <charset val="204"/>
    </font>
    <font>
      <u/>
      <sz val="8.8000000000000007"/>
      <color theme="10"/>
      <name val="Times New Roman"/>
      <family val="1"/>
      <charset val="204"/>
    </font>
    <font>
      <b/>
      <sz val="12"/>
      <color indexed="8"/>
      <name val="Times New Roman"/>
      <family val="1"/>
      <charset val="204"/>
    </font>
    <font>
      <b/>
      <sz val="12"/>
      <name val="Times New Roman"/>
      <family val="1"/>
      <charset val="204"/>
    </font>
    <font>
      <u/>
      <sz val="11"/>
      <name val="Calibri"/>
      <family val="2"/>
      <charset val="204"/>
      <scheme val="minor"/>
    </font>
    <font>
      <u/>
      <sz val="12"/>
      <color theme="10"/>
      <name val="Times New Roman"/>
      <family val="1"/>
      <charset val="204"/>
    </font>
    <font>
      <u/>
      <sz val="12"/>
      <color rgb="FF00A1CD"/>
      <name val="Times New Roman"/>
      <family val="1"/>
      <charset val="204"/>
    </font>
    <font>
      <sz val="9"/>
      <color theme="1"/>
      <name val="Times New Roman"/>
      <family val="1"/>
      <charset val="204"/>
    </font>
    <font>
      <sz val="8"/>
      <color theme="1"/>
      <name val="Times New Roman"/>
      <family val="1"/>
      <charset val="204"/>
    </font>
    <font>
      <b/>
      <sz val="9"/>
      <name val="Times New Roman"/>
      <family val="1"/>
      <charset val="204"/>
    </font>
    <font>
      <sz val="10"/>
      <color rgb="FF242638"/>
      <name val="Times New Roman"/>
      <family val="1"/>
      <charset val="204"/>
    </font>
    <font>
      <sz val="9"/>
      <color rgb="FF242638"/>
      <name val="Times New Roman"/>
      <family val="1"/>
      <charset val="204"/>
    </font>
    <font>
      <b/>
      <sz val="10"/>
      <color theme="1"/>
      <name val="Times New Roman"/>
      <family val="1"/>
      <charset val="204"/>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FF"/>
        <bgColor indexed="64"/>
      </patternFill>
    </fill>
    <fill>
      <patternFill patternType="solid">
        <fgColor theme="0"/>
        <bgColor theme="0"/>
      </patternFill>
    </fill>
    <fill>
      <patternFill patternType="solid">
        <fgColor rgb="FFC6EFCE"/>
        <bgColor indexed="64"/>
      </patternFill>
    </fill>
    <fill>
      <patternFill patternType="solid">
        <fgColor theme="0"/>
        <bgColor rgb="FFFFFFFF"/>
      </patternFill>
    </fill>
    <fill>
      <patternFill patternType="solid">
        <fgColor rgb="FFFFFFFF"/>
        <bgColor rgb="FFFFFFFF"/>
      </patternFill>
    </fill>
    <fill>
      <patternFill patternType="solid">
        <fgColor rgb="FFEEEEEE"/>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diagonal/>
    </border>
  </borders>
  <cellStyleXfs count="8">
    <xf numFmtId="0" fontId="0" fillId="0" borderId="0"/>
    <xf numFmtId="0" fontId="1" fillId="0" borderId="0" applyNumberFormat="0" applyFill="0" applyBorder="0" applyAlignment="0" applyProtection="0"/>
    <xf numFmtId="164" fontId="2" fillId="0" borderId="0" applyFon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4" fillId="8" borderId="0" applyNumberFormat="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cellStyleXfs>
  <cellXfs count="383">
    <xf numFmtId="0" fontId="0" fillId="0" borderId="0" xfId="0"/>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0" borderId="0" xfId="0" applyFont="1" applyAlignment="1">
      <alignment vertical="center"/>
    </xf>
    <xf numFmtId="0" fontId="6" fillId="3" borderId="1" xfId="0" applyFont="1" applyFill="1" applyBorder="1" applyAlignment="1" applyProtection="1">
      <alignment horizontal="center" vertical="center" wrapText="1"/>
      <protection locked="0"/>
    </xf>
    <xf numFmtId="49"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2"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xf>
    <xf numFmtId="0" fontId="6" fillId="0" borderId="1" xfId="1" applyFont="1" applyBorder="1" applyAlignment="1">
      <alignment horizontal="center" vertical="center"/>
    </xf>
    <xf numFmtId="0" fontId="6" fillId="3" borderId="1" xfId="1" applyFont="1" applyFill="1" applyBorder="1" applyAlignment="1">
      <alignment horizontal="center" vertical="center"/>
    </xf>
    <xf numFmtId="0" fontId="5" fillId="3" borderId="0" xfId="0" applyFont="1" applyFill="1" applyAlignment="1">
      <alignment vertical="center"/>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2"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0" xfId="0" applyFont="1" applyBorder="1" applyAlignment="1">
      <alignment vertical="center"/>
    </xf>
    <xf numFmtId="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0" xfId="0" applyNumberFormat="1" applyFont="1" applyAlignment="1">
      <alignment horizontal="center" vertical="center" wrapText="1"/>
    </xf>
    <xf numFmtId="4" fontId="5" fillId="0" borderId="0" xfId="0" applyNumberFormat="1" applyFont="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0" fillId="0" borderId="1" xfId="0" applyBorder="1" applyAlignment="1">
      <alignment horizontal="center" vertical="center"/>
    </xf>
    <xf numFmtId="0" fontId="12" fillId="3"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18" fillId="0" borderId="1" xfId="0" applyFont="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14" fontId="8" fillId="3" borderId="1" xfId="0"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2" fillId="0" borderId="1" xfId="1" applyNumberFormat="1" applyFont="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xf>
    <xf numFmtId="164" fontId="8" fillId="3" borderId="1" xfId="2"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2" fillId="0" borderId="0" xfId="0" applyFont="1"/>
    <xf numFmtId="0" fontId="12" fillId="0" borderId="1" xfId="0" applyFont="1" applyBorder="1" applyAlignment="1">
      <alignment horizontal="center" wrapText="1"/>
    </xf>
    <xf numFmtId="0" fontId="9" fillId="0" borderId="0" xfId="0" applyFont="1" applyAlignment="1">
      <alignment horizontal="center" vertical="center"/>
    </xf>
    <xf numFmtId="49" fontId="8" fillId="3"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0" fillId="3" borderId="0" xfId="0" applyFill="1" applyAlignment="1">
      <alignment horizontal="center" vertical="center"/>
    </xf>
    <xf numFmtId="0" fontId="6" fillId="3" borderId="1" xfId="0" quotePrefix="1" applyFont="1" applyFill="1" applyBorder="1" applyAlignment="1">
      <alignment horizontal="center" vertical="center"/>
    </xf>
    <xf numFmtId="0" fontId="19" fillId="3" borderId="3" xfId="0" applyFont="1" applyFill="1" applyBorder="1" applyAlignment="1">
      <alignment horizontal="center" vertical="center"/>
    </xf>
    <xf numFmtId="0" fontId="6" fillId="3" borderId="1" xfId="0" quotePrefix="1" applyFont="1" applyFill="1" applyBorder="1" applyAlignment="1">
      <alignment horizontal="center" vertical="center" wrapText="1"/>
    </xf>
    <xf numFmtId="0" fontId="19" fillId="3" borderId="0" xfId="0" applyFont="1" applyFill="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2"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3" fillId="0" borderId="0" xfId="0" applyFont="1" applyAlignment="1">
      <alignment horizontal="center" vertical="center" wrapText="1"/>
    </xf>
    <xf numFmtId="0" fontId="11"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65" fontId="12" fillId="0" borderId="0" xfId="0" applyNumberFormat="1" applyFont="1"/>
    <xf numFmtId="165" fontId="5" fillId="0" borderId="0" xfId="0" applyNumberFormat="1" applyFont="1" applyFill="1" applyBorder="1" applyAlignment="1">
      <alignment horizontal="center" vertical="center"/>
    </xf>
    <xf numFmtId="0" fontId="21" fillId="3" borderId="1"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22" fillId="3" borderId="1" xfId="0" applyNumberFormat="1" applyFont="1" applyFill="1" applyBorder="1" applyAlignment="1" applyProtection="1">
      <alignment horizontal="center" vertical="center" wrapText="1"/>
      <protection locked="0"/>
    </xf>
    <xf numFmtId="0" fontId="12" fillId="3" borderId="0" xfId="0" applyFont="1" applyFill="1"/>
    <xf numFmtId="0" fontId="23" fillId="3" borderId="1" xfId="0" applyFont="1" applyFill="1" applyBorder="1" applyAlignment="1" applyProtection="1">
      <alignment horizontal="center" vertical="center" wrapText="1"/>
      <protection locked="0"/>
    </xf>
    <xf numFmtId="49" fontId="23" fillId="3" borderId="1" xfId="0" applyNumberFormat="1" applyFont="1" applyFill="1" applyBorder="1" applyAlignment="1" applyProtection="1">
      <alignment horizontal="center" vertical="center" wrapText="1"/>
      <protection locked="0"/>
    </xf>
    <xf numFmtId="0" fontId="23" fillId="3" borderId="1" xfId="0" applyFont="1" applyFill="1" applyBorder="1" applyAlignment="1">
      <alignment horizontal="center" vertical="center" wrapText="1"/>
    </xf>
    <xf numFmtId="0" fontId="23" fillId="3" borderId="4" xfId="0" applyFont="1" applyFill="1" applyBorder="1" applyAlignment="1">
      <alignment horizontal="center" vertical="center" wrapText="1"/>
    </xf>
    <xf numFmtId="2" fontId="12" fillId="3" borderId="1" xfId="0" applyNumberFormat="1" applyFont="1" applyFill="1" applyBorder="1" applyAlignment="1">
      <alignment horizontal="center" vertical="center"/>
    </xf>
    <xf numFmtId="166" fontId="23" fillId="3" borderId="1" xfId="3"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12" fillId="0" borderId="1" xfId="0" applyFont="1" applyBorder="1" applyAlignment="1">
      <alignment horizontal="center" vertical="center"/>
    </xf>
    <xf numFmtId="0" fontId="23" fillId="3" borderId="1" xfId="4" applyFont="1" applyFill="1" applyBorder="1" applyAlignment="1">
      <alignment horizontal="center" vertical="center" wrapText="1"/>
    </xf>
    <xf numFmtId="0" fontId="12" fillId="3" borderId="0" xfId="0" applyFont="1" applyFill="1" applyAlignment="1">
      <alignment horizontal="center" vertical="center"/>
    </xf>
    <xf numFmtId="2" fontId="23" fillId="3" borderId="1" xfId="1" applyNumberFormat="1" applyFont="1" applyFill="1" applyBorder="1" applyAlignment="1">
      <alignment horizontal="center" vertical="center" wrapText="1"/>
    </xf>
    <xf numFmtId="0" fontId="23" fillId="3" borderId="1" xfId="3" applyFont="1" applyFill="1" applyBorder="1" applyAlignment="1">
      <alignment horizontal="center" vertical="center" wrapText="1"/>
    </xf>
    <xf numFmtId="2" fontId="26" fillId="3" borderId="1" xfId="0" applyNumberFormat="1" applyFont="1" applyFill="1" applyBorder="1" applyAlignment="1">
      <alignment horizontal="center" vertical="center"/>
    </xf>
    <xf numFmtId="0" fontId="26" fillId="3" borderId="1" xfId="0" applyFont="1" applyFill="1" applyBorder="1" applyAlignment="1">
      <alignment horizontal="center" vertical="center" wrapText="1"/>
    </xf>
    <xf numFmtId="2" fontId="23" fillId="3" borderId="1" xfId="0" applyNumberFormat="1" applyFont="1" applyFill="1" applyBorder="1" applyAlignment="1">
      <alignment horizontal="center" vertical="center"/>
    </xf>
    <xf numFmtId="14" fontId="26" fillId="3" borderId="1" xfId="0" applyNumberFormat="1" applyFont="1" applyFill="1" applyBorder="1" applyAlignment="1">
      <alignment horizontal="center" vertical="center"/>
    </xf>
    <xf numFmtId="0" fontId="12" fillId="3" borderId="1" xfId="0" applyNumberFormat="1" applyFont="1" applyFill="1" applyBorder="1" applyAlignment="1">
      <alignment horizontal="center" vertical="center"/>
    </xf>
    <xf numFmtId="2" fontId="12" fillId="3" borderId="5" xfId="0" applyNumberFormat="1" applyFont="1" applyFill="1" applyBorder="1" applyAlignment="1">
      <alignment horizontal="center" vertical="center" wrapText="1"/>
    </xf>
    <xf numFmtId="166" fontId="23" fillId="3" borderId="1" xfId="4" applyNumberFormat="1" applyFont="1" applyFill="1" applyBorder="1" applyAlignment="1">
      <alignment horizontal="center" vertical="center" wrapText="1"/>
    </xf>
    <xf numFmtId="0" fontId="12" fillId="7" borderId="6" xfId="0"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2" fontId="12" fillId="3" borderId="8" xfId="0" applyNumberFormat="1" applyFont="1" applyFill="1" applyBorder="1" applyAlignment="1">
      <alignment horizontal="center" vertical="center" wrapText="1"/>
    </xf>
    <xf numFmtId="0" fontId="23" fillId="0" borderId="1" xfId="0" applyFont="1" applyBorder="1" applyAlignment="1">
      <alignment horizontal="center" vertical="center" wrapText="1" shrinkToFit="1"/>
    </xf>
    <xf numFmtId="0" fontId="12" fillId="3" borderId="9" xfId="0" applyFont="1" applyFill="1" applyBorder="1" applyAlignment="1">
      <alignment horizontal="center" vertical="center" wrapText="1"/>
    </xf>
    <xf numFmtId="0" fontId="12" fillId="3" borderId="5"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5"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2" fontId="12" fillId="3" borderId="0" xfId="0" applyNumberFormat="1" applyFont="1" applyFill="1" applyAlignment="1">
      <alignment horizontal="center" vertical="center" wrapText="1"/>
    </xf>
    <xf numFmtId="0" fontId="27" fillId="0" borderId="0" xfId="0" applyFont="1" applyAlignment="1">
      <alignment horizontal="center" vertical="center" wrapText="1" shrinkToFit="1"/>
    </xf>
    <xf numFmtId="0" fontId="27"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26" fillId="3" borderId="1" xfId="0" applyFont="1" applyFill="1" applyBorder="1" applyAlignment="1">
      <alignment horizontal="center" vertical="center" wrapText="1" shrinkToFit="1"/>
    </xf>
    <xf numFmtId="0" fontId="23" fillId="3" borderId="1" xfId="0" applyFont="1" applyFill="1" applyBorder="1" applyAlignment="1">
      <alignment horizontal="center" vertical="center" wrapText="1" shrinkToFit="1"/>
    </xf>
    <xf numFmtId="2" fontId="12" fillId="3" borderId="0" xfId="0" applyNumberFormat="1" applyFont="1" applyFill="1" applyAlignment="1">
      <alignment horizontal="center" vertical="center"/>
    </xf>
    <xf numFmtId="0" fontId="26" fillId="3" borderId="4" xfId="0" applyFont="1" applyFill="1" applyBorder="1" applyAlignment="1">
      <alignment horizontal="center" vertical="center" wrapText="1"/>
    </xf>
    <xf numFmtId="0" fontId="12" fillId="0" borderId="0" xfId="0" applyFont="1" applyAlignment="1">
      <alignment horizontal="center" vertical="center" wrapText="1" shrinkToFit="1"/>
    </xf>
    <xf numFmtId="0" fontId="23" fillId="3" borderId="1" xfId="2" applyNumberFormat="1" applyFont="1" applyFill="1" applyBorder="1" applyAlignment="1">
      <alignment horizontal="center" vertical="center" wrapText="1"/>
    </xf>
    <xf numFmtId="2" fontId="23" fillId="3" borderId="1" xfId="2" applyNumberFormat="1" applyFont="1" applyFill="1" applyBorder="1" applyAlignment="1">
      <alignment horizontal="center" vertical="center" wrapText="1"/>
    </xf>
    <xf numFmtId="0" fontId="27" fillId="3" borderId="1" xfId="0" applyFont="1" applyFill="1" applyBorder="1" applyAlignment="1">
      <alignment horizontal="center" wrapText="1"/>
    </xf>
    <xf numFmtId="0" fontId="23" fillId="3" borderId="10" xfId="0" applyFont="1" applyFill="1" applyBorder="1" applyAlignment="1" applyProtection="1">
      <alignment horizontal="center" vertical="center" wrapText="1"/>
      <protection locked="0"/>
    </xf>
    <xf numFmtId="49" fontId="23" fillId="3" borderId="10" xfId="0" applyNumberFormat="1" applyFont="1" applyFill="1" applyBorder="1" applyAlignment="1" applyProtection="1">
      <alignment horizontal="center" vertical="center" wrapText="1"/>
      <protection locked="0"/>
    </xf>
    <xf numFmtId="0" fontId="27" fillId="3" borderId="11" xfId="0" applyFont="1" applyFill="1" applyBorder="1" applyAlignment="1">
      <alignment horizontal="center" vertical="center" wrapText="1"/>
    </xf>
    <xf numFmtId="0" fontId="23" fillId="3" borderId="10" xfId="0" applyFont="1" applyFill="1" applyBorder="1" applyAlignment="1">
      <alignment horizontal="center" vertical="center" wrapText="1"/>
    </xf>
    <xf numFmtId="2" fontId="27" fillId="3" borderId="11" xfId="0" applyNumberFormat="1" applyFont="1" applyFill="1" applyBorder="1" applyAlignment="1">
      <alignment horizontal="center" vertical="center" wrapText="1"/>
    </xf>
    <xf numFmtId="166" fontId="27" fillId="3" borderId="11" xfId="0" applyNumberFormat="1" applyFont="1" applyFill="1" applyBorder="1" applyAlignment="1">
      <alignment horizontal="center" vertical="center" wrapText="1"/>
    </xf>
    <xf numFmtId="14" fontId="12" fillId="3" borderId="10" xfId="0" applyNumberFormat="1" applyFont="1" applyFill="1" applyBorder="1" applyAlignment="1">
      <alignment horizontal="center" vertical="center"/>
    </xf>
    <xf numFmtId="0" fontId="23" fillId="3" borderId="10" xfId="4" applyFont="1" applyFill="1" applyBorder="1" applyAlignment="1">
      <alignment horizontal="center" vertical="center" wrapText="1"/>
    </xf>
    <xf numFmtId="2" fontId="12" fillId="0" borderId="1" xfId="0" applyNumberFormat="1" applyFont="1" applyBorder="1" applyAlignment="1">
      <alignment horizontal="center" vertical="center"/>
    </xf>
    <xf numFmtId="166" fontId="27" fillId="3" borderId="1" xfId="0" applyNumberFormat="1" applyFont="1" applyFill="1" applyBorder="1" applyAlignment="1">
      <alignment horizontal="center" vertical="center" wrapText="1"/>
    </xf>
    <xf numFmtId="2" fontId="23" fillId="0" borderId="1" xfId="0" applyNumberFormat="1" applyFont="1" applyBorder="1" applyAlignment="1">
      <alignment horizontal="center" vertical="center" wrapText="1"/>
    </xf>
    <xf numFmtId="14" fontId="23" fillId="0" borderId="1" xfId="0" applyNumberFormat="1" applyFont="1" applyBorder="1" applyAlignment="1">
      <alignment horizontal="center" vertical="center" wrapText="1"/>
    </xf>
    <xf numFmtId="0" fontId="12" fillId="6" borderId="1" xfId="0" applyFont="1" applyFill="1" applyBorder="1" applyAlignment="1">
      <alignment horizontal="center" vertical="center" wrapText="1"/>
    </xf>
    <xf numFmtId="0" fontId="23" fillId="0" borderId="1" xfId="0" applyNumberFormat="1" applyFont="1" applyBorder="1" applyAlignment="1">
      <alignment horizontal="center" vertical="center" wrapText="1"/>
    </xf>
    <xf numFmtId="0" fontId="12" fillId="3" borderId="0" xfId="0" applyFont="1" applyFill="1" applyAlignment="1">
      <alignment horizontal="center"/>
    </xf>
    <xf numFmtId="0" fontId="12" fillId="3" borderId="1" xfId="0" applyFont="1" applyFill="1" applyBorder="1"/>
    <xf numFmtId="0" fontId="12" fillId="0" borderId="1" xfId="0" applyNumberFormat="1" applyFont="1" applyBorder="1" applyAlignment="1">
      <alignment horizontal="center" vertical="center"/>
    </xf>
    <xf numFmtId="0" fontId="12" fillId="3" borderId="0" xfId="0" applyNumberFormat="1" applyFont="1" applyFill="1" applyAlignment="1">
      <alignment horizontal="center" vertical="center"/>
    </xf>
    <xf numFmtId="166" fontId="12" fillId="0" borderId="1" xfId="0" applyNumberFormat="1" applyFont="1" applyFill="1" applyBorder="1" applyAlignment="1">
      <alignment horizontal="center" vertical="center" wrapText="1"/>
    </xf>
    <xf numFmtId="166" fontId="12" fillId="9"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165" fontId="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1" fontId="8" fillId="0" borderId="12" xfId="0" applyNumberFormat="1" applyFont="1" applyBorder="1" applyAlignment="1">
      <alignment horizontal="center" vertical="center"/>
    </xf>
    <xf numFmtId="49" fontId="20" fillId="3" borderId="1" xfId="0" applyNumberFormat="1" applyFont="1" applyFill="1" applyBorder="1" applyAlignment="1" applyProtection="1">
      <alignment horizontal="center" vertical="center" wrapText="1"/>
      <protection locked="0"/>
    </xf>
    <xf numFmtId="4" fontId="23"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shrinkToFit="1"/>
    </xf>
    <xf numFmtId="0" fontId="8" fillId="0" borderId="12" xfId="0" applyFont="1" applyBorder="1" applyAlignment="1">
      <alignment horizontal="center" vertical="center"/>
    </xf>
    <xf numFmtId="4" fontId="8" fillId="0" borderId="1" xfId="0" applyNumberFormat="1" applyFont="1" applyBorder="1" applyAlignment="1">
      <alignment horizontal="center" vertical="center"/>
    </xf>
    <xf numFmtId="4" fontId="34" fillId="0" borderId="1" xfId="0" applyNumberFormat="1" applyFont="1" applyBorder="1" applyAlignment="1">
      <alignment horizontal="center" vertical="center"/>
    </xf>
    <xf numFmtId="0" fontId="20" fillId="0" borderId="1" xfId="0" applyFont="1" applyBorder="1" applyAlignment="1" applyProtection="1">
      <alignment horizontal="center" vertical="center" wrapText="1"/>
      <protection locked="0"/>
    </xf>
    <xf numFmtId="49" fontId="12" fillId="3"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4" fontId="12" fillId="0" borderId="1"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4" fontId="6" fillId="0" borderId="1" xfId="0" applyNumberFormat="1" applyFont="1" applyFill="1" applyBorder="1" applyAlignment="1" applyProtection="1">
      <alignment horizontal="center" vertical="center" wrapText="1"/>
      <protection locked="0"/>
    </xf>
    <xf numFmtId="0" fontId="27" fillId="10" borderId="1" xfId="0" applyNumberFormat="1" applyFont="1" applyFill="1" applyBorder="1" applyAlignment="1" applyProtection="1">
      <alignment horizontal="center" vertical="center" wrapText="1"/>
    </xf>
    <xf numFmtId="4" fontId="27" fillId="10" borderId="1" xfId="0" applyNumberFormat="1" applyFont="1" applyFill="1" applyBorder="1" applyAlignment="1" applyProtection="1">
      <alignment horizontal="center" vertical="center"/>
    </xf>
    <xf numFmtId="14" fontId="27" fillId="10" borderId="1" xfId="0" applyNumberFormat="1" applyFont="1" applyFill="1" applyBorder="1" applyAlignment="1" applyProtection="1">
      <alignment horizontal="center" vertical="center"/>
    </xf>
    <xf numFmtId="0" fontId="27" fillId="10" borderId="1" xfId="0" applyNumberFormat="1" applyFont="1" applyFill="1" applyBorder="1" applyAlignment="1" applyProtection="1">
      <alignment horizontal="center" vertical="center"/>
    </xf>
    <xf numFmtId="4" fontId="27" fillId="0" borderId="1" xfId="0" applyNumberFormat="1" applyFont="1" applyFill="1" applyBorder="1" applyAlignment="1" applyProtection="1">
      <alignment horizontal="center" vertical="center"/>
    </xf>
    <xf numFmtId="0" fontId="27" fillId="0" borderId="0" xfId="0" applyNumberFormat="1" applyFont="1" applyFill="1" applyBorder="1" applyAlignment="1" applyProtection="1">
      <alignment horizontal="center" vertical="center"/>
    </xf>
    <xf numFmtId="0" fontId="27" fillId="0" borderId="1" xfId="0" applyNumberFormat="1" applyFont="1" applyFill="1" applyBorder="1" applyAlignment="1" applyProtection="1">
      <alignment horizontal="center" vertical="center"/>
    </xf>
    <xf numFmtId="2" fontId="27" fillId="0" borderId="1" xfId="0" applyNumberFormat="1" applyFont="1" applyFill="1" applyBorder="1" applyAlignment="1" applyProtection="1">
      <alignment horizontal="center" vertical="center"/>
    </xf>
    <xf numFmtId="0" fontId="23" fillId="0" borderId="1" xfId="0" applyFont="1" applyBorder="1" applyAlignment="1" applyProtection="1">
      <alignment horizontal="center" vertical="center" wrapText="1"/>
      <protection locked="0"/>
    </xf>
    <xf numFmtId="2" fontId="23" fillId="0" borderId="1" xfId="0" applyNumberFormat="1" applyFont="1" applyBorder="1" applyAlignment="1" applyProtection="1">
      <alignment horizontal="center" vertical="center" wrapText="1"/>
      <protection locked="0"/>
    </xf>
    <xf numFmtId="14" fontId="27" fillId="0" borderId="1" xfId="0" applyNumberFormat="1"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12" fillId="0" borderId="13" xfId="0" applyFont="1" applyBorder="1" applyAlignment="1">
      <alignment horizontal="center" vertical="center"/>
    </xf>
    <xf numFmtId="4" fontId="12" fillId="0" borderId="1" xfId="0" applyNumberFormat="1" applyFont="1" applyBorder="1" applyAlignment="1">
      <alignment horizontal="center" vertical="center"/>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xf numFmtId="0" fontId="23" fillId="0" borderId="1" xfId="0" applyFont="1" applyFill="1" applyBorder="1" applyAlignment="1">
      <alignment horizontal="center" vertical="center" wrapText="1"/>
    </xf>
    <xf numFmtId="4" fontId="23" fillId="0" borderId="1" xfId="0" applyNumberFormat="1"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wrapText="1"/>
    </xf>
    <xf numFmtId="0" fontId="20" fillId="0" borderId="1" xfId="0" applyFont="1" applyBorder="1" applyAlignment="1">
      <alignment vertical="center"/>
    </xf>
    <xf numFmtId="0" fontId="12" fillId="0" borderId="0" xfId="0" applyFont="1" applyAlignment="1">
      <alignment horizontal="center" vertical="center"/>
    </xf>
    <xf numFmtId="14" fontId="23" fillId="3" borderId="2" xfId="0" applyNumberFormat="1" applyFont="1" applyFill="1" applyBorder="1" applyAlignment="1" applyProtection="1">
      <alignment horizontal="center" vertical="center" wrapText="1"/>
      <protection locked="0"/>
    </xf>
    <xf numFmtId="14" fontId="23" fillId="3" borderId="1" xfId="0" applyNumberFormat="1" applyFont="1" applyFill="1" applyBorder="1" applyAlignment="1" applyProtection="1">
      <alignment horizontal="center" vertical="center" wrapText="1"/>
      <protection locked="0"/>
    </xf>
    <xf numFmtId="0" fontId="12" fillId="3" borderId="13" xfId="0" applyFont="1" applyFill="1" applyBorder="1" applyAlignment="1">
      <alignment horizontal="center" vertical="center" wrapText="1"/>
    </xf>
    <xf numFmtId="0" fontId="27"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4" fontId="29" fillId="3" borderId="1" xfId="0" applyNumberFormat="1" applyFont="1" applyFill="1" applyBorder="1" applyAlignment="1">
      <alignment horizontal="center" vertical="center"/>
    </xf>
    <xf numFmtId="0" fontId="30" fillId="3" borderId="1" xfId="0" applyFont="1" applyFill="1" applyBorder="1" applyAlignment="1">
      <alignment horizontal="center" vertical="center" wrapText="1"/>
    </xf>
    <xf numFmtId="0" fontId="27" fillId="3" borderId="12" xfId="0" applyFont="1" applyFill="1" applyBorder="1" applyAlignment="1">
      <alignment horizontal="center" vertical="center"/>
    </xf>
    <xf numFmtId="14" fontId="27" fillId="0" borderId="1" xfId="0" applyNumberFormat="1" applyFont="1" applyFill="1" applyBorder="1" applyAlignment="1" applyProtection="1">
      <alignment horizontal="center" vertical="center"/>
    </xf>
    <xf numFmtId="0" fontId="36" fillId="0" borderId="1" xfId="6" applyFont="1" applyBorder="1" applyAlignment="1" applyProtection="1">
      <alignment horizontal="center" vertical="center" wrapText="1"/>
    </xf>
    <xf numFmtId="0" fontId="36" fillId="0" borderId="0" xfId="6" applyFont="1" applyAlignment="1" applyProtection="1">
      <alignment horizontal="center" vertical="center" wrapText="1"/>
    </xf>
    <xf numFmtId="0" fontId="37" fillId="0" borderId="1" xfId="6" applyFont="1" applyBorder="1" applyAlignment="1" applyProtection="1">
      <alignment horizontal="center" vertical="center" wrapText="1"/>
    </xf>
    <xf numFmtId="0" fontId="38" fillId="11" borderId="1" xfId="6" applyFont="1" applyFill="1" applyBorder="1" applyAlignment="1" applyProtection="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167"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167" fontId="8"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0" fontId="42" fillId="0" borderId="1" xfId="1" applyFont="1" applyBorder="1" applyAlignment="1">
      <alignment horizontal="center" vertical="center"/>
    </xf>
    <xf numFmtId="0" fontId="43" fillId="0" borderId="1" xfId="0" applyFont="1" applyBorder="1" applyAlignment="1">
      <alignment horizontal="center" vertical="center"/>
    </xf>
    <xf numFmtId="165" fontId="20" fillId="3"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29" fillId="0" borderId="1" xfId="0" applyFont="1" applyBorder="1" applyAlignment="1">
      <alignment horizontal="center" vertical="center"/>
    </xf>
    <xf numFmtId="0" fontId="20" fillId="2"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167" fontId="29"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0" fontId="41" fillId="0" borderId="1" xfId="1" applyFont="1" applyBorder="1" applyAlignment="1">
      <alignment horizontal="center" vertical="center"/>
    </xf>
    <xf numFmtId="168" fontId="29"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29"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49"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0" fontId="0" fillId="0" borderId="0" xfId="0" applyBorder="1"/>
    <xf numFmtId="0" fontId="39" fillId="0" borderId="1" xfId="0"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49" fontId="20" fillId="3" borderId="13" xfId="0" applyNumberFormat="1"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165" fontId="20" fillId="0" borderId="13" xfId="0" applyNumberFormat="1" applyFont="1" applyFill="1" applyBorder="1" applyAlignment="1" applyProtection="1">
      <alignment horizontal="center" vertical="center" wrapText="1"/>
      <protection locked="0"/>
    </xf>
    <xf numFmtId="14" fontId="20" fillId="0" borderId="13" xfId="0" applyNumberFormat="1" applyFont="1" applyFill="1" applyBorder="1" applyAlignment="1" applyProtection="1">
      <alignment horizontal="center" vertical="center" wrapText="1"/>
      <protection locked="0"/>
    </xf>
    <xf numFmtId="0" fontId="40" fillId="0" borderId="13" xfId="0" applyFont="1" applyFill="1" applyBorder="1" applyAlignment="1" applyProtection="1">
      <alignment horizontal="center" vertical="center" wrapText="1"/>
      <protection locked="0"/>
    </xf>
    <xf numFmtId="0" fontId="20" fillId="3" borderId="13" xfId="0" applyFont="1" applyFill="1" applyBorder="1" applyAlignment="1">
      <alignment horizontal="center" vertical="center"/>
    </xf>
    <xf numFmtId="0" fontId="20" fillId="0" borderId="0" xfId="0" applyFont="1" applyAlignment="1">
      <alignment horizontal="center" vertical="center"/>
    </xf>
    <xf numFmtId="0" fontId="20" fillId="0" borderId="1" xfId="0" applyFont="1" applyFill="1" applyBorder="1" applyAlignment="1" applyProtection="1">
      <alignment horizontal="center" vertical="center" wrapText="1"/>
      <protection locked="0"/>
    </xf>
    <xf numFmtId="0" fontId="20" fillId="3" borderId="13" xfId="0" applyFont="1" applyFill="1" applyBorder="1" applyAlignment="1">
      <alignment horizontal="center" vertical="center" wrapText="1"/>
    </xf>
    <xf numFmtId="165" fontId="20" fillId="3" borderId="13" xfId="0" applyNumberFormat="1" applyFont="1" applyFill="1" applyBorder="1" applyAlignment="1" applyProtection="1">
      <alignment horizontal="center" vertical="center" wrapText="1"/>
      <protection locked="0"/>
    </xf>
    <xf numFmtId="14" fontId="20" fillId="3" borderId="13"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3" fillId="0" borderId="1" xfId="0" applyFont="1" applyBorder="1" applyAlignment="1">
      <alignment horizontal="center" vertical="center"/>
    </xf>
    <xf numFmtId="0" fontId="12" fillId="0" borderId="1" xfId="0" applyNumberFormat="1" applyFont="1" applyBorder="1" applyAlignment="1">
      <alignment horizontal="center" vertical="center" wrapText="1"/>
    </xf>
    <xf numFmtId="0" fontId="34" fillId="0" borderId="0" xfId="0" applyFont="1" applyAlignment="1">
      <alignment horizontal="center" vertical="center"/>
    </xf>
    <xf numFmtId="49" fontId="20" fillId="3" borderId="0" xfId="0" applyNumberFormat="1" applyFont="1" applyFill="1" applyBorder="1" applyAlignment="1" applyProtection="1">
      <alignment horizontal="center" vertical="center" wrapText="1"/>
      <protection locked="0"/>
    </xf>
    <xf numFmtId="0" fontId="12" fillId="0" borderId="0" xfId="0" applyNumberFormat="1" applyFont="1" applyBorder="1" applyAlignment="1">
      <alignment horizontal="center" vertical="center" wrapText="1"/>
    </xf>
    <xf numFmtId="0" fontId="20" fillId="3" borderId="0" xfId="0" applyFont="1" applyFill="1" applyBorder="1" applyAlignment="1" applyProtection="1">
      <alignment horizontal="center" vertical="center" wrapText="1"/>
      <protection locked="0"/>
    </xf>
    <xf numFmtId="0" fontId="12" fillId="0" borderId="0" xfId="0" applyFont="1" applyBorder="1" applyAlignment="1">
      <alignment horizontal="center" vertical="center" wrapText="1"/>
    </xf>
    <xf numFmtId="165" fontId="8" fillId="0" borderId="0" xfId="0" applyNumberFormat="1" applyFont="1" applyBorder="1" applyAlignment="1">
      <alignment horizontal="center" vertical="center"/>
    </xf>
    <xf numFmtId="0" fontId="8" fillId="0" borderId="0" xfId="0" applyFont="1" applyBorder="1" applyAlignment="1">
      <alignment horizontal="center" vertical="center"/>
    </xf>
    <xf numFmtId="0" fontId="12" fillId="0" borderId="0" xfId="0" applyFont="1" applyBorder="1"/>
    <xf numFmtId="0" fontId="20" fillId="3" borderId="0" xfId="0" applyFont="1" applyFill="1" applyBorder="1" applyAlignment="1">
      <alignment horizontal="center" vertical="center"/>
    </xf>
    <xf numFmtId="0" fontId="8" fillId="0" borderId="0" xfId="0" applyFont="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0" fillId="3" borderId="0" xfId="0" applyFill="1"/>
    <xf numFmtId="0" fontId="46" fillId="0" borderId="1" xfId="0" applyFont="1" applyFill="1" applyBorder="1" applyAlignment="1" applyProtection="1">
      <alignment horizontal="center" vertical="center" wrapText="1"/>
      <protection locked="0"/>
    </xf>
    <xf numFmtId="0" fontId="12" fillId="0" borderId="0" xfId="0" applyFont="1" applyFill="1" applyAlignment="1">
      <alignment horizontal="center" vertical="center"/>
    </xf>
    <xf numFmtId="0" fontId="23" fillId="0" borderId="1" xfId="0" applyFont="1" applyFill="1" applyBorder="1" applyAlignment="1" applyProtection="1">
      <alignment horizontal="center" vertical="center" wrapText="1"/>
      <protection locked="0"/>
    </xf>
    <xf numFmtId="14" fontId="12" fillId="0" borderId="1" xfId="0" applyNumberFormat="1" applyFont="1" applyFill="1" applyBorder="1" applyAlignment="1">
      <alignment horizontal="center" vertical="center" wrapText="1"/>
    </xf>
    <xf numFmtId="14" fontId="23" fillId="0" borderId="1" xfId="0" applyNumberFormat="1" applyFont="1" applyFill="1" applyBorder="1" applyAlignment="1" applyProtection="1">
      <alignment horizontal="center" vertical="center" wrapText="1"/>
      <protection locked="0"/>
    </xf>
    <xf numFmtId="0" fontId="30" fillId="0" borderId="0" xfId="0" applyFont="1" applyFill="1" applyAlignment="1">
      <alignment horizontal="center" vertical="center"/>
    </xf>
    <xf numFmtId="14" fontId="12" fillId="0" borderId="0" xfId="0" applyNumberFormat="1" applyFont="1" applyFill="1" applyAlignment="1">
      <alignment horizontal="center" vertical="center"/>
    </xf>
    <xf numFmtId="0" fontId="30" fillId="0" borderId="1" xfId="0" applyFont="1" applyBorder="1" applyAlignment="1">
      <alignment horizontal="center" vertical="center"/>
    </xf>
    <xf numFmtId="0" fontId="47" fillId="0" borderId="0" xfId="0" applyFont="1" applyAlignment="1">
      <alignment horizontal="center" vertical="center"/>
    </xf>
    <xf numFmtId="169" fontId="12" fillId="3"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169" fontId="23" fillId="3" borderId="1" xfId="0" applyNumberFormat="1" applyFont="1" applyFill="1" applyBorder="1" applyAlignment="1" applyProtection="1">
      <alignment horizontal="center" vertical="center" wrapText="1"/>
      <protection locked="0"/>
    </xf>
    <xf numFmtId="165" fontId="12" fillId="3" borderId="1" xfId="0" applyNumberFormat="1" applyFont="1" applyFill="1" applyBorder="1" applyAlignment="1" applyProtection="1">
      <alignment horizontal="center" vertical="center" wrapText="1"/>
      <protection locked="0"/>
    </xf>
    <xf numFmtId="169" fontId="12" fillId="3" borderId="1" xfId="0" applyNumberFormat="1" applyFont="1" applyFill="1" applyBorder="1" applyAlignment="1" applyProtection="1">
      <alignment horizontal="center" vertical="center" wrapText="1"/>
      <protection locked="0"/>
    </xf>
    <xf numFmtId="165" fontId="23" fillId="3"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45" fillId="0" borderId="1" xfId="0" applyFont="1" applyFill="1" applyBorder="1" applyAlignment="1">
      <alignment horizontal="center" vertical="center" wrapText="1"/>
    </xf>
    <xf numFmtId="0" fontId="44" fillId="0" borderId="0" xfId="0" applyFont="1" applyFill="1" applyAlignment="1">
      <alignment horizontal="center" vertical="center"/>
    </xf>
    <xf numFmtId="0" fontId="30" fillId="0" borderId="1" xfId="0" applyFont="1" applyFill="1" applyBorder="1" applyAlignment="1">
      <alignment horizontal="center" vertical="center"/>
    </xf>
    <xf numFmtId="0" fontId="6" fillId="3" borderId="13" xfId="0" applyFont="1" applyFill="1" applyBorder="1" applyAlignment="1" applyProtection="1">
      <alignment horizontal="center" vertical="center" wrapText="1"/>
      <protection locked="0"/>
    </xf>
    <xf numFmtId="49" fontId="6" fillId="3" borderId="13" xfId="0" applyNumberFormat="1" applyFont="1" applyFill="1" applyBorder="1" applyAlignment="1" applyProtection="1">
      <alignment horizontal="center" vertical="center" wrapText="1"/>
      <protection locked="0"/>
    </xf>
    <xf numFmtId="0" fontId="6" fillId="3" borderId="13" xfId="0" applyFont="1" applyFill="1" applyBorder="1" applyAlignment="1">
      <alignment vertical="center" wrapText="1"/>
    </xf>
    <xf numFmtId="0" fontId="6" fillId="3" borderId="13" xfId="0" applyFont="1" applyFill="1" applyBorder="1" applyAlignment="1" applyProtection="1">
      <alignment horizontal="left" vertical="center" wrapText="1"/>
      <protection locked="0"/>
    </xf>
    <xf numFmtId="165" fontId="6" fillId="3" borderId="13" xfId="0" applyNumberFormat="1" applyFont="1" applyFill="1" applyBorder="1" applyAlignment="1" applyProtection="1">
      <alignment horizontal="center" vertical="center" wrapText="1"/>
      <protection locked="0"/>
    </xf>
    <xf numFmtId="14" fontId="6" fillId="3" borderId="13" xfId="0" applyNumberFormat="1" applyFont="1" applyFill="1" applyBorder="1" applyAlignment="1" applyProtection="1">
      <alignment horizontal="center" vertical="center" wrapText="1"/>
      <protection locked="0"/>
    </xf>
    <xf numFmtId="0" fontId="6" fillId="3" borderId="13" xfId="0" applyFont="1" applyFill="1" applyBorder="1" applyAlignment="1">
      <alignment horizontal="center" vertical="center"/>
    </xf>
    <xf numFmtId="0" fontId="6" fillId="0" borderId="13"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pplyProtection="1">
      <alignment horizontal="center" vertical="center" wrapText="1"/>
      <protection locked="0"/>
    </xf>
    <xf numFmtId="0" fontId="6" fillId="3" borderId="1" xfId="0" applyFont="1" applyFill="1" applyBorder="1" applyAlignment="1">
      <alignment horizontal="left" vertical="center" wrapText="1"/>
    </xf>
    <xf numFmtId="170" fontId="6" fillId="3" borderId="1" xfId="0"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35" fillId="3" borderId="0" xfId="0" applyFont="1" applyFill="1" applyAlignment="1">
      <alignment wrapText="1"/>
    </xf>
    <xf numFmtId="0" fontId="47"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70" fontId="0" fillId="0" borderId="0" xfId="0" applyNumberFormat="1"/>
    <xf numFmtId="0" fontId="33" fillId="0" borderId="0" xfId="7" applyAlignment="1" applyProtection="1"/>
    <xf numFmtId="0" fontId="6" fillId="3" borderId="13" xfId="0" applyFont="1" applyFill="1" applyBorder="1" applyAlignment="1">
      <alignment horizontal="left" vertical="center" wrapText="1"/>
    </xf>
    <xf numFmtId="170" fontId="6" fillId="3" borderId="13" xfId="0" applyNumberFormat="1" applyFont="1" applyFill="1" applyBorder="1" applyAlignment="1">
      <alignment horizontal="center" vertical="center" wrapText="1"/>
    </xf>
    <xf numFmtId="14" fontId="6" fillId="3" borderId="13" xfId="0" applyNumberFormat="1" applyFont="1" applyFill="1" applyBorder="1" applyAlignment="1">
      <alignment horizontal="center" vertical="center" wrapText="1"/>
    </xf>
    <xf numFmtId="169" fontId="12" fillId="0" borderId="1" xfId="0" applyNumberFormat="1" applyFont="1" applyFill="1" applyBorder="1" applyAlignment="1">
      <alignment horizontal="center" vertical="center"/>
    </xf>
    <xf numFmtId="0" fontId="23" fillId="0" borderId="1" xfId="0" applyFont="1" applyFill="1" applyBorder="1" applyAlignment="1" applyProtection="1">
      <alignment horizontal="center" vertical="center"/>
      <protection locked="0"/>
    </xf>
    <xf numFmtId="169" fontId="12" fillId="0" borderId="0" xfId="0" applyNumberFormat="1" applyFont="1" applyFill="1" applyAlignment="1">
      <alignment horizontal="center" vertical="center"/>
    </xf>
    <xf numFmtId="0" fontId="48" fillId="0" borderId="1" xfId="0" applyFont="1" applyBorder="1" applyAlignment="1">
      <alignment vertical="center"/>
    </xf>
    <xf numFmtId="0" fontId="12" fillId="0" borderId="1" xfId="0" applyFont="1" applyBorder="1" applyAlignment="1">
      <alignment vertical="center"/>
    </xf>
    <xf numFmtId="0" fontId="3" fillId="3" borderId="1" xfId="0" applyFont="1" applyFill="1" applyBorder="1" applyAlignment="1" applyProtection="1">
      <alignment horizontal="center" vertical="center" wrapText="1"/>
      <protection locked="0"/>
    </xf>
    <xf numFmtId="171" fontId="4" fillId="3" borderId="13" xfId="0" applyNumberFormat="1" applyFont="1" applyFill="1" applyBorder="1" applyAlignment="1" applyProtection="1">
      <alignment horizontal="center" vertical="center" wrapText="1"/>
      <protection locked="0"/>
    </xf>
    <xf numFmtId="14" fontId="4" fillId="3" borderId="13" xfId="0" applyNumberFormat="1"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6" fillId="3" borderId="1" xfId="0" applyFont="1" applyFill="1" applyBorder="1" applyAlignment="1">
      <alignment horizontal="center" wrapText="1"/>
    </xf>
    <xf numFmtId="0" fontId="49" fillId="0" borderId="1" xfId="0" applyFont="1" applyBorder="1" applyAlignment="1">
      <alignment horizontal="center" vertical="center" wrapText="1"/>
    </xf>
    <xf numFmtId="14" fontId="49" fillId="0" borderId="1" xfId="0" applyNumberFormat="1" applyFont="1" applyBorder="1" applyAlignment="1">
      <alignment horizontal="center" vertical="center" wrapText="1"/>
    </xf>
    <xf numFmtId="0" fontId="49" fillId="3" borderId="1" xfId="0" applyFont="1" applyFill="1" applyBorder="1" applyAlignment="1">
      <alignment horizontal="center" vertical="center" wrapText="1"/>
    </xf>
    <xf numFmtId="0" fontId="12" fillId="12" borderId="0" xfId="0" applyFont="1" applyFill="1"/>
    <xf numFmtId="0" fontId="12" fillId="3" borderId="0" xfId="0" applyFont="1" applyFill="1" applyAlignment="1">
      <alignment wrapText="1"/>
    </xf>
    <xf numFmtId="0" fontId="12" fillId="3" borderId="0" xfId="0" applyFont="1" applyFill="1" applyAlignment="1">
      <alignment horizontal="center"/>
    </xf>
    <xf numFmtId="0" fontId="23" fillId="0" borderId="10"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49" fontId="23" fillId="0" borderId="10" xfId="0" applyNumberFormat="1" applyFont="1" applyFill="1" applyBorder="1" applyAlignment="1" applyProtection="1">
      <alignment horizontal="center" vertical="center" wrapText="1"/>
      <protection locked="0"/>
    </xf>
    <xf numFmtId="49" fontId="23" fillId="0" borderId="14" xfId="0" applyNumberFormat="1" applyFont="1" applyFill="1" applyBorder="1" applyAlignment="1" applyProtection="1">
      <alignment horizontal="center" vertical="center" wrapText="1"/>
      <protection locked="0"/>
    </xf>
    <xf numFmtId="49" fontId="23" fillId="0" borderId="13" xfId="0" applyNumberFormat="1" applyFont="1" applyFill="1" applyBorder="1" applyAlignment="1" applyProtection="1">
      <alignment horizontal="center" vertical="center" wrapText="1"/>
      <protection locked="0"/>
    </xf>
    <xf numFmtId="0" fontId="12" fillId="0" borderId="1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3" borderId="1" xfId="0" applyFont="1" applyFill="1" applyBorder="1" applyAlignment="1">
      <alignment horizontal="center" vertical="center" wrapText="1"/>
    </xf>
    <xf numFmtId="169" fontId="12" fillId="0" borderId="10" xfId="0" applyNumberFormat="1" applyFont="1" applyFill="1" applyBorder="1" applyAlignment="1">
      <alignment horizontal="center" vertical="center"/>
    </xf>
    <xf numFmtId="169" fontId="12" fillId="0" borderId="14" xfId="0" applyNumberFormat="1" applyFont="1" applyFill="1" applyBorder="1" applyAlignment="1">
      <alignment horizontal="center" vertical="center"/>
    </xf>
    <xf numFmtId="169" fontId="12" fillId="0" borderId="13" xfId="0" applyNumberFormat="1" applyFont="1" applyFill="1" applyBorder="1" applyAlignment="1">
      <alignment horizontal="center" vertical="center"/>
    </xf>
    <xf numFmtId="14" fontId="23" fillId="0" borderId="10" xfId="0" applyNumberFormat="1" applyFont="1" applyFill="1" applyBorder="1" applyAlignment="1" applyProtection="1">
      <alignment horizontal="center" vertical="center" wrapText="1"/>
      <protection locked="0"/>
    </xf>
    <xf numFmtId="14" fontId="23" fillId="0" borderId="14" xfId="0" applyNumberFormat="1" applyFont="1" applyFill="1" applyBorder="1" applyAlignment="1" applyProtection="1">
      <alignment horizontal="center" vertical="center" wrapText="1"/>
      <protection locked="0"/>
    </xf>
    <xf numFmtId="14" fontId="23" fillId="0" borderId="13"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165" fontId="12" fillId="0" borderId="1" xfId="0" applyNumberFormat="1" applyFont="1" applyBorder="1" applyAlignment="1">
      <alignment horizontal="center" vertical="center" wrapText="1"/>
    </xf>
    <xf numFmtId="167" fontId="23" fillId="3" borderId="1" xfId="0" applyNumberFormat="1" applyFont="1" applyFill="1" applyBorder="1" applyAlignment="1" applyProtection="1">
      <alignment horizontal="center" vertical="center" wrapText="1"/>
      <protection locked="0"/>
    </xf>
    <xf numFmtId="0" fontId="6" fillId="0" borderId="0" xfId="0" applyFont="1" applyAlignment="1">
      <alignment horizontal="center" vertical="center"/>
    </xf>
    <xf numFmtId="0" fontId="6" fillId="3" borderId="0" xfId="0" applyFont="1" applyFill="1" applyAlignment="1">
      <alignment horizontal="center" vertical="center"/>
    </xf>
    <xf numFmtId="0" fontId="27" fillId="0" borderId="0" xfId="0" applyFont="1" applyAlignment="1">
      <alignment horizontal="center" vertical="center" wrapText="1"/>
    </xf>
    <xf numFmtId="0" fontId="23" fillId="3" borderId="1" xfId="0" applyFont="1" applyFill="1" applyBorder="1" applyAlignment="1">
      <alignment horizontal="center" vertical="center"/>
    </xf>
    <xf numFmtId="167" fontId="23" fillId="0" borderId="1" xfId="0" applyNumberFormat="1" applyFont="1" applyBorder="1" applyAlignment="1">
      <alignment horizontal="center" vertical="center"/>
    </xf>
    <xf numFmtId="167" fontId="23" fillId="0" borderId="1" xfId="0" applyNumberFormat="1" applyFont="1" applyBorder="1" applyAlignment="1">
      <alignment horizontal="center" vertical="center" wrapText="1"/>
    </xf>
    <xf numFmtId="0" fontId="30" fillId="0" borderId="0" xfId="0" applyFont="1" applyAlignment="1">
      <alignment horizontal="center" vertical="center" wrapText="1"/>
    </xf>
    <xf numFmtId="165" fontId="23" fillId="0" borderId="1" xfId="0" applyNumberFormat="1" applyFont="1" applyBorder="1" applyAlignment="1">
      <alignment horizontal="center" vertical="center"/>
    </xf>
    <xf numFmtId="0" fontId="5" fillId="0" borderId="0" xfId="0" applyFont="1"/>
    <xf numFmtId="0" fontId="12" fillId="0" borderId="16" xfId="0" applyFont="1" applyBorder="1" applyAlignment="1">
      <alignment horizontal="center" vertical="center"/>
    </xf>
    <xf numFmtId="0" fontId="23" fillId="0" borderId="0" xfId="0" applyFont="1"/>
    <xf numFmtId="165" fontId="5" fillId="0" borderId="0" xfId="0" applyNumberFormat="1" applyFont="1"/>
    <xf numFmtId="0" fontId="5" fillId="3" borderId="0" xfId="0" applyFont="1" applyFill="1"/>
    <xf numFmtId="167" fontId="5" fillId="3" borderId="0" xfId="0" applyNumberFormat="1" applyFont="1" applyFill="1"/>
    <xf numFmtId="165" fontId="5" fillId="3" borderId="0" xfId="0" applyNumberFormat="1" applyFont="1" applyFill="1"/>
    <xf numFmtId="0" fontId="5" fillId="0" borderId="16" xfId="0" applyFont="1" applyBorder="1" applyAlignment="1">
      <alignment horizontal="center" vertical="center"/>
    </xf>
  </cellXfs>
  <cellStyles count="8">
    <cellStyle name="Гиперссылка" xfId="1" builtinId="8"/>
    <cellStyle name="Гиперссылка 2" xfId="6"/>
    <cellStyle name="Гиперссылка 3" xfId="7"/>
    <cellStyle name="Нейтральный 2" xfId="4"/>
    <cellStyle name="Обычный" xfId="0" builtinId="0"/>
    <cellStyle name="Финансовый 2" xfId="2"/>
    <cellStyle name="Хороший 2" xfId="3"/>
    <cellStyle name="Хороший 2 3" xf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public-api.prozorro.gov.ua/api/0/tenders/15b84ad7d25748f7b43d2ca688c3d7db?opt_pretty=1" TargetMode="External"/><Relationship Id="rId2" Type="http://schemas.openxmlformats.org/officeDocument/2006/relationships/hyperlink" Target="https://public-api.prozorro.gov.ua/api/0/tenders/9c85e8a052274931ba4c6b2eb2ecec11?opt_pretty=1" TargetMode="External"/><Relationship Id="rId1" Type="http://schemas.openxmlformats.org/officeDocument/2006/relationships/hyperlink" Target="https://public-api.prozorro.gov.ua/api/0/tenders/0813426f4e944ebdae44701f81bd4590?opt_pretty=1" TargetMode="External"/><Relationship Id="rId6" Type="http://schemas.openxmlformats.org/officeDocument/2006/relationships/printerSettings" Target="../printerSettings/printerSettings5.bin"/><Relationship Id="rId5" Type="http://schemas.openxmlformats.org/officeDocument/2006/relationships/hyperlink" Target="https://prozorro.gov.ua/tender/UA-2025-08-07-011553-a" TargetMode="External"/><Relationship Id="rId4" Type="http://schemas.openxmlformats.org/officeDocument/2006/relationships/hyperlink" Target="https://public-api.prozorro.gov.ua/api/0/tenders/15b84ad7d25748f7b43d2ca688c3d7db?opt_pretty=1"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my.zakupivli.pro/cabinet/purchases/state_purchase/view/59606887" TargetMode="External"/><Relationship Id="rId7" Type="http://schemas.openxmlformats.org/officeDocument/2006/relationships/hyperlink" Target="https://www.dzo.com.ua/plans/38313286" TargetMode="External"/><Relationship Id="rId2" Type="http://schemas.openxmlformats.org/officeDocument/2006/relationships/hyperlink" Target="https://prozorro.gov.ua/plan/UA-P-2025-07-04-003422-a" TargetMode="External"/><Relationship Id="rId1" Type="http://schemas.openxmlformats.org/officeDocument/2006/relationships/hyperlink" Target="https://prozorro.gov.ua/plan/UA-P-2025-06-23-002672-a" TargetMode="External"/><Relationship Id="rId6" Type="http://schemas.openxmlformats.org/officeDocument/2006/relationships/hyperlink" Target="https://prozorro.gov.ua/tender/UA-2025-12-08-013443-a" TargetMode="External"/><Relationship Id="rId5" Type="http://schemas.openxmlformats.org/officeDocument/2006/relationships/hyperlink" Target="https://prozorro.gov.ua/tender/UA-2025-12-29-006258-a" TargetMode="External"/><Relationship Id="rId4" Type="http://schemas.openxmlformats.org/officeDocument/2006/relationships/hyperlink" Target="https://my.zakupivli.pro/cabinet/purchases/state_purchase/view/5960688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28"/>
  <sheetViews>
    <sheetView zoomScale="90" zoomScaleNormal="90" workbookViewId="0">
      <selection activeCell="P5" sqref="P5"/>
    </sheetView>
  </sheetViews>
  <sheetFormatPr defaultRowHeight="12.75"/>
  <cols>
    <col min="1" max="1" width="19.140625" style="4" customWidth="1"/>
    <col min="2" max="2" width="17.140625" style="4" customWidth="1"/>
    <col min="3" max="3" width="33.7109375" style="4" customWidth="1"/>
    <col min="4" max="5" width="22.85546875" style="4" customWidth="1"/>
    <col min="6" max="6" width="24" style="4" customWidth="1"/>
    <col min="7" max="7" width="13.5703125" style="35" customWidth="1"/>
    <col min="8" max="8" width="13.140625" style="4" customWidth="1"/>
    <col min="9" max="9" width="11.28515625" style="4" customWidth="1"/>
    <col min="10" max="10" width="36.42578125" style="4" customWidth="1"/>
    <col min="11" max="11" width="19.140625" style="4" customWidth="1"/>
    <col min="12" max="12" width="19" style="4" customWidth="1"/>
    <col min="13" max="13" width="15" style="35" customWidth="1"/>
    <col min="14" max="16384" width="9.140625" style="4"/>
  </cols>
  <sheetData>
    <row r="1" spans="1:13" ht="38.25">
      <c r="A1" s="1" t="s">
        <v>1</v>
      </c>
      <c r="B1" s="2" t="s">
        <v>2</v>
      </c>
      <c r="C1" s="2" t="s">
        <v>11</v>
      </c>
      <c r="D1" s="2" t="s">
        <v>0</v>
      </c>
      <c r="E1" s="2" t="s">
        <v>12</v>
      </c>
      <c r="F1" s="2" t="s">
        <v>3</v>
      </c>
      <c r="G1" s="2" t="s">
        <v>4</v>
      </c>
      <c r="H1" s="2" t="s">
        <v>5</v>
      </c>
      <c r="I1" s="2" t="s">
        <v>6</v>
      </c>
      <c r="J1" s="2" t="s">
        <v>10</v>
      </c>
      <c r="K1" s="2" t="s">
        <v>8</v>
      </c>
      <c r="L1" s="2" t="s">
        <v>9</v>
      </c>
      <c r="M1" s="3" t="s">
        <v>7</v>
      </c>
    </row>
    <row r="2" spans="1:13" ht="49.5" customHeight="1">
      <c r="A2" s="5" t="s">
        <v>13</v>
      </c>
      <c r="B2" s="6" t="s">
        <v>14</v>
      </c>
      <c r="C2" s="7" t="s">
        <v>22</v>
      </c>
      <c r="D2" s="5" t="s">
        <v>15</v>
      </c>
      <c r="E2" s="7" t="s">
        <v>23</v>
      </c>
      <c r="F2" s="8">
        <v>282000</v>
      </c>
      <c r="G2" s="9">
        <v>45777</v>
      </c>
      <c r="H2" s="5"/>
      <c r="I2" s="10" t="s">
        <v>17</v>
      </c>
      <c r="J2" s="11" t="s">
        <v>36</v>
      </c>
      <c r="K2" s="7" t="s">
        <v>21</v>
      </c>
      <c r="L2" s="5">
        <v>42613919</v>
      </c>
      <c r="M2" s="5" t="s">
        <v>16</v>
      </c>
    </row>
    <row r="3" spans="1:13" s="13" customFormat="1" ht="49.5" customHeight="1">
      <c r="A3" s="5" t="s">
        <v>13</v>
      </c>
      <c r="B3" s="6" t="s">
        <v>14</v>
      </c>
      <c r="C3" s="7" t="s">
        <v>18</v>
      </c>
      <c r="D3" s="5" t="s">
        <v>15</v>
      </c>
      <c r="E3" s="5" t="s">
        <v>19</v>
      </c>
      <c r="F3" s="8">
        <v>538623.75</v>
      </c>
      <c r="G3" s="9">
        <v>45782</v>
      </c>
      <c r="H3" s="5"/>
      <c r="I3" s="10" t="s">
        <v>17</v>
      </c>
      <c r="J3" s="12" t="s">
        <v>37</v>
      </c>
      <c r="K3" s="7" t="s">
        <v>20</v>
      </c>
      <c r="L3" s="5">
        <v>3045903559</v>
      </c>
      <c r="M3" s="5" t="s">
        <v>16</v>
      </c>
    </row>
    <row r="4" spans="1:13" s="13" customFormat="1" ht="63.75">
      <c r="A4" s="14" t="s">
        <v>13</v>
      </c>
      <c r="B4" s="15" t="s">
        <v>14</v>
      </c>
      <c r="C4" s="14" t="s">
        <v>25</v>
      </c>
      <c r="D4" s="14" t="s">
        <v>15</v>
      </c>
      <c r="E4" s="14" t="s">
        <v>26</v>
      </c>
      <c r="F4" s="16">
        <v>211110</v>
      </c>
      <c r="G4" s="17">
        <v>45824</v>
      </c>
      <c r="H4" s="18"/>
      <c r="I4" s="19" t="s">
        <v>17</v>
      </c>
      <c r="J4" s="19" t="s">
        <v>42</v>
      </c>
      <c r="K4" s="19" t="s">
        <v>24</v>
      </c>
      <c r="L4" s="19">
        <v>3802205476</v>
      </c>
      <c r="M4" s="14" t="s">
        <v>16</v>
      </c>
    </row>
    <row r="5" spans="1:13" ht="51">
      <c r="A5" s="14" t="s">
        <v>13</v>
      </c>
      <c r="B5" s="15" t="s">
        <v>14</v>
      </c>
      <c r="C5" s="20" t="s">
        <v>77</v>
      </c>
      <c r="D5" s="14" t="s">
        <v>15</v>
      </c>
      <c r="E5" s="20" t="s">
        <v>27</v>
      </c>
      <c r="F5" s="21">
        <v>420000</v>
      </c>
      <c r="G5" s="17">
        <v>45838</v>
      </c>
      <c r="H5" s="18"/>
      <c r="I5" s="22" t="s">
        <v>17</v>
      </c>
      <c r="J5" s="19" t="s">
        <v>38</v>
      </c>
      <c r="K5" s="23" t="s">
        <v>21</v>
      </c>
      <c r="L5" s="14">
        <v>42613919</v>
      </c>
      <c r="M5" s="14" t="s">
        <v>16</v>
      </c>
    </row>
    <row r="6" spans="1:13" ht="38.25">
      <c r="A6" s="14" t="s">
        <v>13</v>
      </c>
      <c r="B6" s="15" t="s">
        <v>14</v>
      </c>
      <c r="C6" s="20" t="s">
        <v>43</v>
      </c>
      <c r="D6" s="14" t="s">
        <v>15</v>
      </c>
      <c r="E6" s="20" t="s">
        <v>44</v>
      </c>
      <c r="F6" s="21">
        <v>2862000</v>
      </c>
      <c r="G6" s="17">
        <v>45708</v>
      </c>
      <c r="H6" s="18"/>
      <c r="I6" s="22" t="s">
        <v>17</v>
      </c>
      <c r="J6" s="19" t="s">
        <v>46</v>
      </c>
      <c r="K6" s="23" t="s">
        <v>45</v>
      </c>
      <c r="L6" s="14">
        <v>40772555</v>
      </c>
      <c r="M6" s="14" t="s">
        <v>16</v>
      </c>
    </row>
    <row r="7" spans="1:13" ht="51">
      <c r="A7" s="14" t="s">
        <v>13</v>
      </c>
      <c r="B7" s="15" t="s">
        <v>14</v>
      </c>
      <c r="C7" s="20" t="s">
        <v>29</v>
      </c>
      <c r="D7" s="14" t="s">
        <v>15</v>
      </c>
      <c r="E7" s="20" t="s">
        <v>30</v>
      </c>
      <c r="F7" s="16">
        <v>518520</v>
      </c>
      <c r="G7" s="17">
        <v>45769</v>
      </c>
      <c r="H7" s="18"/>
      <c r="I7" s="22" t="s">
        <v>17</v>
      </c>
      <c r="J7" s="19" t="s">
        <v>39</v>
      </c>
      <c r="K7" s="19" t="s">
        <v>28</v>
      </c>
      <c r="L7" s="19">
        <v>3771105808</v>
      </c>
      <c r="M7" s="20" t="s">
        <v>31</v>
      </c>
    </row>
    <row r="8" spans="1:13" ht="51">
      <c r="A8" s="14" t="s">
        <v>13</v>
      </c>
      <c r="B8" s="15" t="s">
        <v>14</v>
      </c>
      <c r="C8" s="20" t="s">
        <v>33</v>
      </c>
      <c r="D8" s="14" t="s">
        <v>15</v>
      </c>
      <c r="E8" s="20" t="s">
        <v>34</v>
      </c>
      <c r="F8" s="16">
        <v>829215</v>
      </c>
      <c r="G8" s="17">
        <v>45810</v>
      </c>
      <c r="H8" s="18"/>
      <c r="I8" s="22" t="s">
        <v>17</v>
      </c>
      <c r="J8" s="19" t="s">
        <v>40</v>
      </c>
      <c r="K8" s="20" t="s">
        <v>32</v>
      </c>
      <c r="L8" s="19">
        <v>40175293</v>
      </c>
      <c r="M8" s="20" t="s">
        <v>31</v>
      </c>
    </row>
    <row r="9" spans="1:13" s="24" customFormat="1" ht="63.75">
      <c r="A9" s="14" t="s">
        <v>13</v>
      </c>
      <c r="B9" s="15" t="s">
        <v>14</v>
      </c>
      <c r="C9" s="14" t="s">
        <v>25</v>
      </c>
      <c r="D9" s="14" t="s">
        <v>15</v>
      </c>
      <c r="E9" s="14" t="s">
        <v>26</v>
      </c>
      <c r="F9" s="16">
        <v>2375180</v>
      </c>
      <c r="G9" s="17">
        <v>45818</v>
      </c>
      <c r="H9" s="18"/>
      <c r="I9" s="22" t="s">
        <v>17</v>
      </c>
      <c r="J9" s="19" t="s">
        <v>41</v>
      </c>
      <c r="K9" s="19" t="s">
        <v>35</v>
      </c>
      <c r="L9" s="19">
        <v>3441602310</v>
      </c>
      <c r="M9" s="20" t="s">
        <v>31</v>
      </c>
    </row>
    <row r="10" spans="1:13" s="27" customFormat="1" ht="51">
      <c r="A10" s="14" t="s">
        <v>13</v>
      </c>
      <c r="B10" s="15" t="s">
        <v>14</v>
      </c>
      <c r="C10" s="20" t="s">
        <v>25</v>
      </c>
      <c r="D10" s="14" t="s">
        <v>15</v>
      </c>
      <c r="E10" s="20" t="s">
        <v>47</v>
      </c>
      <c r="F10" s="25">
        <v>184200</v>
      </c>
      <c r="G10" s="26">
        <v>45841</v>
      </c>
      <c r="H10" s="20"/>
      <c r="I10" s="20" t="s">
        <v>17</v>
      </c>
      <c r="J10" s="20" t="s">
        <v>49</v>
      </c>
      <c r="K10" s="20" t="s">
        <v>48</v>
      </c>
      <c r="L10" s="20">
        <v>3074717893</v>
      </c>
      <c r="M10" s="14" t="s">
        <v>16</v>
      </c>
    </row>
    <row r="11" spans="1:13" s="27" customFormat="1" ht="102">
      <c r="A11" s="14" t="s">
        <v>13</v>
      </c>
      <c r="B11" s="15" t="s">
        <v>14</v>
      </c>
      <c r="C11" s="20" t="s">
        <v>52</v>
      </c>
      <c r="D11" s="14" t="s">
        <v>15</v>
      </c>
      <c r="E11" s="20" t="s">
        <v>54</v>
      </c>
      <c r="F11" s="25">
        <v>517800</v>
      </c>
      <c r="G11" s="26">
        <v>45849</v>
      </c>
      <c r="H11" s="20"/>
      <c r="I11" s="20" t="s">
        <v>17</v>
      </c>
      <c r="J11" s="20" t="s">
        <v>55</v>
      </c>
      <c r="K11" s="20" t="s">
        <v>56</v>
      </c>
      <c r="L11" s="20">
        <v>44184909</v>
      </c>
      <c r="M11" s="14" t="s">
        <v>16</v>
      </c>
    </row>
    <row r="12" spans="1:13" s="28" customFormat="1" ht="51">
      <c r="A12" s="14" t="s">
        <v>13</v>
      </c>
      <c r="B12" s="15" t="s">
        <v>14</v>
      </c>
      <c r="C12" s="20" t="s">
        <v>52</v>
      </c>
      <c r="D12" s="14" t="s">
        <v>15</v>
      </c>
      <c r="E12" s="20" t="s">
        <v>51</v>
      </c>
      <c r="F12" s="25">
        <v>1401990</v>
      </c>
      <c r="G12" s="26">
        <v>45901</v>
      </c>
      <c r="H12" s="20"/>
      <c r="I12" s="20" t="s">
        <v>17</v>
      </c>
      <c r="J12" s="20" t="s">
        <v>50</v>
      </c>
      <c r="K12" s="20" t="s">
        <v>53</v>
      </c>
      <c r="L12" s="20">
        <v>2644604867</v>
      </c>
      <c r="M12" s="14" t="s">
        <v>16</v>
      </c>
    </row>
    <row r="13" spans="1:13" s="28" customFormat="1" ht="63.75">
      <c r="A13" s="14" t="s">
        <v>13</v>
      </c>
      <c r="B13" s="15" t="s">
        <v>14</v>
      </c>
      <c r="C13" s="20" t="s">
        <v>57</v>
      </c>
      <c r="D13" s="14" t="s">
        <v>15</v>
      </c>
      <c r="E13" s="20" t="s">
        <v>58</v>
      </c>
      <c r="F13" s="25">
        <v>366250</v>
      </c>
      <c r="G13" s="26">
        <v>45929</v>
      </c>
      <c r="H13" s="20"/>
      <c r="I13" s="20" t="s">
        <v>17</v>
      </c>
      <c r="J13" s="20" t="s">
        <v>64</v>
      </c>
      <c r="K13" s="20" t="s">
        <v>59</v>
      </c>
      <c r="L13" s="20">
        <v>36639379</v>
      </c>
      <c r="M13" s="14" t="s">
        <v>16</v>
      </c>
    </row>
    <row r="14" spans="1:13" s="28" customFormat="1" ht="51">
      <c r="A14" s="14" t="s">
        <v>13</v>
      </c>
      <c r="B14" s="15" t="s">
        <v>14</v>
      </c>
      <c r="C14" s="20" t="s">
        <v>60</v>
      </c>
      <c r="D14" s="14" t="s">
        <v>15</v>
      </c>
      <c r="E14" s="20" t="s">
        <v>61</v>
      </c>
      <c r="F14" s="25">
        <v>683000</v>
      </c>
      <c r="G14" s="26">
        <v>45929</v>
      </c>
      <c r="H14" s="20"/>
      <c r="I14" s="20" t="s">
        <v>17</v>
      </c>
      <c r="J14" s="20" t="s">
        <v>63</v>
      </c>
      <c r="K14" s="20" t="s">
        <v>62</v>
      </c>
      <c r="L14" s="20">
        <v>2213515102</v>
      </c>
      <c r="M14" s="14" t="s">
        <v>16</v>
      </c>
    </row>
    <row r="15" spans="1:13" s="28" customFormat="1" ht="25.5">
      <c r="A15" s="14" t="s">
        <v>13</v>
      </c>
      <c r="B15" s="15" t="s">
        <v>14</v>
      </c>
      <c r="C15" s="20" t="s">
        <v>89</v>
      </c>
      <c r="D15" s="14" t="s">
        <v>15</v>
      </c>
      <c r="E15" s="20" t="s">
        <v>90</v>
      </c>
      <c r="F15" s="25">
        <v>197700</v>
      </c>
      <c r="G15" s="26">
        <v>45932</v>
      </c>
      <c r="H15" s="20"/>
      <c r="I15" s="20" t="s">
        <v>17</v>
      </c>
      <c r="J15" s="20" t="s">
        <v>91</v>
      </c>
      <c r="K15" s="20" t="s">
        <v>92</v>
      </c>
      <c r="L15" s="29">
        <v>22473609</v>
      </c>
      <c r="M15" s="14" t="s">
        <v>16</v>
      </c>
    </row>
    <row r="16" spans="1:13" s="28" customFormat="1" ht="38.25">
      <c r="A16" s="14" t="s">
        <v>13</v>
      </c>
      <c r="B16" s="15" t="s">
        <v>14</v>
      </c>
      <c r="C16" s="20" t="s">
        <v>66</v>
      </c>
      <c r="D16" s="14" t="s">
        <v>15</v>
      </c>
      <c r="E16" s="20" t="s">
        <v>67</v>
      </c>
      <c r="F16" s="25">
        <v>3739200</v>
      </c>
      <c r="G16" s="26">
        <v>45954</v>
      </c>
      <c r="H16" s="20"/>
      <c r="I16" s="20" t="s">
        <v>17</v>
      </c>
      <c r="J16" s="30" t="s">
        <v>65</v>
      </c>
      <c r="K16" s="30" t="s">
        <v>68</v>
      </c>
      <c r="L16" s="30">
        <v>42831727</v>
      </c>
      <c r="M16" s="20" t="s">
        <v>31</v>
      </c>
    </row>
    <row r="17" spans="1:13" s="28" customFormat="1" ht="25.5">
      <c r="A17" s="14" t="s">
        <v>13</v>
      </c>
      <c r="B17" s="15" t="s">
        <v>14</v>
      </c>
      <c r="C17" s="20" t="s">
        <v>83</v>
      </c>
      <c r="D17" s="14" t="s">
        <v>15</v>
      </c>
      <c r="E17" s="20" t="s">
        <v>82</v>
      </c>
      <c r="F17" s="25">
        <v>139372.1</v>
      </c>
      <c r="G17" s="26">
        <v>45985</v>
      </c>
      <c r="H17" s="20"/>
      <c r="I17" s="20" t="s">
        <v>17</v>
      </c>
      <c r="J17" s="30" t="s">
        <v>84</v>
      </c>
      <c r="K17" s="30" t="s">
        <v>85</v>
      </c>
      <c r="L17" s="30">
        <v>3027417275</v>
      </c>
      <c r="M17" s="14" t="s">
        <v>16</v>
      </c>
    </row>
    <row r="18" spans="1:13" s="28" customFormat="1" ht="25.5">
      <c r="A18" s="14" t="s">
        <v>13</v>
      </c>
      <c r="B18" s="15" t="s">
        <v>14</v>
      </c>
      <c r="C18" s="20" t="s">
        <v>78</v>
      </c>
      <c r="D18" s="14" t="s">
        <v>15</v>
      </c>
      <c r="E18" s="20" t="s">
        <v>79</v>
      </c>
      <c r="F18" s="25">
        <v>136500</v>
      </c>
      <c r="G18" s="26">
        <v>45993</v>
      </c>
      <c r="H18" s="20"/>
      <c r="I18" s="20" t="s">
        <v>17</v>
      </c>
      <c r="J18" s="30" t="s">
        <v>81</v>
      </c>
      <c r="K18" s="30" t="s">
        <v>80</v>
      </c>
      <c r="L18" s="30">
        <v>3122021158</v>
      </c>
      <c r="M18" s="14" t="s">
        <v>16</v>
      </c>
    </row>
    <row r="19" spans="1:13" s="28" customFormat="1" ht="25.5">
      <c r="A19" s="14" t="s">
        <v>13</v>
      </c>
      <c r="B19" s="15" t="s">
        <v>14</v>
      </c>
      <c r="C19" s="20" t="s">
        <v>69</v>
      </c>
      <c r="D19" s="14" t="s">
        <v>15</v>
      </c>
      <c r="E19" s="20" t="s">
        <v>70</v>
      </c>
      <c r="F19" s="31">
        <v>444930</v>
      </c>
      <c r="G19" s="32">
        <v>46002</v>
      </c>
      <c r="H19" s="30"/>
      <c r="I19" s="20" t="s">
        <v>17</v>
      </c>
      <c r="J19" s="30" t="s">
        <v>71</v>
      </c>
      <c r="K19" s="30" t="s">
        <v>72</v>
      </c>
      <c r="L19" s="30">
        <v>45884059</v>
      </c>
      <c r="M19" s="20" t="s">
        <v>31</v>
      </c>
    </row>
    <row r="20" spans="1:13" s="28" customFormat="1" ht="25.5">
      <c r="A20" s="14" t="s">
        <v>13</v>
      </c>
      <c r="B20" s="15" t="s">
        <v>14</v>
      </c>
      <c r="C20" s="20" t="s">
        <v>86</v>
      </c>
      <c r="D20" s="14" t="s">
        <v>15</v>
      </c>
      <c r="E20" s="20" t="s">
        <v>87</v>
      </c>
      <c r="F20" s="31">
        <v>2487234</v>
      </c>
      <c r="G20" s="32">
        <v>46008</v>
      </c>
      <c r="H20" s="30"/>
      <c r="I20" s="20" t="s">
        <v>17</v>
      </c>
      <c r="J20" s="30" t="s">
        <v>88</v>
      </c>
      <c r="K20" s="20" t="s">
        <v>53</v>
      </c>
      <c r="L20" s="20">
        <v>2644604867</v>
      </c>
      <c r="M20" s="14" t="s">
        <v>16</v>
      </c>
    </row>
    <row r="21" spans="1:13" s="28" customFormat="1" ht="51">
      <c r="A21" s="14" t="s">
        <v>13</v>
      </c>
      <c r="B21" s="15" t="s">
        <v>14</v>
      </c>
      <c r="C21" s="20" t="s">
        <v>73</v>
      </c>
      <c r="D21" s="14" t="s">
        <v>15</v>
      </c>
      <c r="E21" s="20" t="s">
        <v>74</v>
      </c>
      <c r="F21" s="31">
        <v>548100</v>
      </c>
      <c r="G21" s="32">
        <v>46015</v>
      </c>
      <c r="H21" s="30"/>
      <c r="I21" s="20" t="s">
        <v>17</v>
      </c>
      <c r="J21" s="30" t="s">
        <v>76</v>
      </c>
      <c r="K21" s="30" t="s">
        <v>75</v>
      </c>
      <c r="L21" s="30">
        <v>3345209293</v>
      </c>
      <c r="M21" s="20" t="s">
        <v>31</v>
      </c>
    </row>
    <row r="22" spans="1:13" s="28" customFormat="1">
      <c r="F22" s="33"/>
    </row>
    <row r="23" spans="1:13" s="28" customFormat="1">
      <c r="F23" s="33"/>
    </row>
    <row r="24" spans="1:13" s="28" customFormat="1">
      <c r="F24" s="33"/>
    </row>
    <row r="25" spans="1:13" s="28" customFormat="1">
      <c r="F25" s="33"/>
    </row>
    <row r="26" spans="1:13">
      <c r="F26" s="34"/>
    </row>
    <row r="27" spans="1:13">
      <c r="F27" s="34"/>
    </row>
    <row r="28" spans="1:13">
      <c r="F28" s="34"/>
    </row>
  </sheetData>
  <pageMargins left="0.7" right="0.7" top="0.75" bottom="0.75" header="0.3" footer="0.3"/>
  <pageSetup paperSize="9" scale="49" orientation="landscape" r:id="rId1"/>
</worksheet>
</file>

<file path=xl/worksheets/sheet10.xml><?xml version="1.0" encoding="utf-8"?>
<worksheet xmlns="http://schemas.openxmlformats.org/spreadsheetml/2006/main" xmlns:r="http://schemas.openxmlformats.org/officeDocument/2006/relationships">
  <dimension ref="A1:M4"/>
  <sheetViews>
    <sheetView topLeftCell="B1" workbookViewId="0">
      <selection activeCell="G10" sqref="G10"/>
    </sheetView>
  </sheetViews>
  <sheetFormatPr defaultRowHeight="15"/>
  <cols>
    <col min="1" max="1" width="19.140625" style="69" customWidth="1"/>
    <col min="2" max="2" width="17.140625" style="69" customWidth="1"/>
    <col min="3" max="3" width="33.7109375" style="69" customWidth="1"/>
    <col min="4" max="5" width="22.85546875" style="69" customWidth="1"/>
    <col min="6" max="6" width="24" style="69" customWidth="1"/>
    <col min="7" max="7" width="13.5703125" style="69" customWidth="1"/>
    <col min="8" max="8" width="13.140625" style="69" customWidth="1"/>
    <col min="9" max="9" width="11.28515625" style="69" customWidth="1"/>
    <col min="10" max="10" width="36.42578125" style="69" customWidth="1"/>
    <col min="11" max="11" width="19.140625" style="69" customWidth="1"/>
    <col min="12" max="12" width="19" style="69" customWidth="1"/>
    <col min="13" max="13" width="15" style="69" customWidth="1"/>
    <col min="14" max="16384" width="9.140625" style="69"/>
  </cols>
  <sheetData>
    <row r="1" spans="1:13" ht="38.25">
      <c r="A1" s="68" t="s">
        <v>1</v>
      </c>
      <c r="B1" s="67" t="s">
        <v>2</v>
      </c>
      <c r="C1" s="67" t="s">
        <v>11</v>
      </c>
      <c r="D1" s="67" t="s">
        <v>0</v>
      </c>
      <c r="E1" s="67" t="s">
        <v>12</v>
      </c>
      <c r="F1" s="67" t="s">
        <v>3</v>
      </c>
      <c r="G1" s="67" t="s">
        <v>4</v>
      </c>
      <c r="H1" s="67" t="s">
        <v>5</v>
      </c>
      <c r="I1" s="67" t="s">
        <v>6</v>
      </c>
      <c r="J1" s="67" t="s">
        <v>10</v>
      </c>
      <c r="K1" s="67" t="s">
        <v>8</v>
      </c>
      <c r="L1" s="67" t="s">
        <v>9</v>
      </c>
      <c r="M1" s="3" t="s">
        <v>7</v>
      </c>
    </row>
    <row r="2" spans="1:13" ht="126" customHeight="1">
      <c r="A2" s="304" t="s">
        <v>1272</v>
      </c>
      <c r="B2" s="305" t="s">
        <v>1273</v>
      </c>
      <c r="C2" s="306" t="s">
        <v>1274</v>
      </c>
      <c r="D2" s="304" t="s">
        <v>1275</v>
      </c>
      <c r="E2" s="307" t="s">
        <v>1276</v>
      </c>
      <c r="F2" s="308">
        <v>18.0306</v>
      </c>
      <c r="G2" s="309">
        <v>45792</v>
      </c>
      <c r="H2" s="304"/>
      <c r="I2" s="310" t="s">
        <v>17</v>
      </c>
      <c r="J2" s="311" t="s">
        <v>1277</v>
      </c>
      <c r="K2" s="312" t="s">
        <v>1278</v>
      </c>
      <c r="L2" s="313">
        <v>32348248</v>
      </c>
      <c r="M2" s="304" t="s">
        <v>93</v>
      </c>
    </row>
    <row r="3" spans="1:13" ht="126" customHeight="1">
      <c r="A3" s="304" t="s">
        <v>1272</v>
      </c>
      <c r="B3" s="305" t="s">
        <v>1273</v>
      </c>
      <c r="C3" s="306" t="s">
        <v>1279</v>
      </c>
      <c r="D3" s="304" t="s">
        <v>1280</v>
      </c>
      <c r="E3" s="307" t="s">
        <v>1281</v>
      </c>
      <c r="F3" s="308">
        <v>66.400000000000006</v>
      </c>
      <c r="G3" s="309">
        <v>45999</v>
      </c>
      <c r="H3" s="304"/>
      <c r="I3" s="310" t="s">
        <v>17</v>
      </c>
      <c r="J3" s="311" t="s">
        <v>1282</v>
      </c>
      <c r="K3" s="312" t="s">
        <v>1283</v>
      </c>
      <c r="L3" s="313">
        <v>30126040</v>
      </c>
      <c r="M3" s="304" t="s">
        <v>93</v>
      </c>
    </row>
    <row r="4" spans="1:13" ht="126" customHeight="1">
      <c r="A4" s="304" t="s">
        <v>1272</v>
      </c>
      <c r="B4" s="305" t="s">
        <v>1273</v>
      </c>
      <c r="C4" s="306" t="s">
        <v>1284</v>
      </c>
      <c r="D4" s="304" t="s">
        <v>1285</v>
      </c>
      <c r="E4" s="307" t="s">
        <v>1276</v>
      </c>
      <c r="F4" s="308">
        <v>49</v>
      </c>
      <c r="G4" s="309">
        <v>46003</v>
      </c>
      <c r="H4" s="304"/>
      <c r="I4" s="310" t="s">
        <v>17</v>
      </c>
      <c r="J4" s="311" t="s">
        <v>1286</v>
      </c>
      <c r="K4" s="312" t="s">
        <v>1278</v>
      </c>
      <c r="L4" s="313">
        <v>32348248</v>
      </c>
      <c r="M4" s="304" t="s">
        <v>93</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dimension ref="A1:M18"/>
  <sheetViews>
    <sheetView zoomScale="90" zoomScaleNormal="90" workbookViewId="0">
      <pane ySplit="1" topLeftCell="A2" activePane="bottomLeft" state="frozen"/>
      <selection pane="bottomLeft" activeCell="P4" sqref="P4"/>
    </sheetView>
  </sheetViews>
  <sheetFormatPr defaultRowHeight="15"/>
  <cols>
    <col min="1" max="1" width="19.140625" customWidth="1"/>
    <col min="2" max="2" width="17.140625" customWidth="1"/>
    <col min="3" max="3" width="33.7109375" customWidth="1"/>
    <col min="4" max="5" width="22.85546875" customWidth="1"/>
    <col min="6" max="6" width="24" customWidth="1"/>
    <col min="7" max="7" width="13.5703125" customWidth="1"/>
    <col min="8" max="8" width="13.140625" customWidth="1"/>
    <col min="9" max="9" width="11.28515625" customWidth="1"/>
    <col min="10" max="10" width="36.42578125" customWidth="1"/>
    <col min="11" max="11" width="19.140625" customWidth="1"/>
    <col min="12" max="12" width="19" customWidth="1"/>
    <col min="13" max="13" width="15" customWidth="1"/>
  </cols>
  <sheetData>
    <row r="1" spans="1:13" s="255" customFormat="1" ht="38.25">
      <c r="A1" s="2" t="s">
        <v>1</v>
      </c>
      <c r="B1" s="2" t="s">
        <v>2</v>
      </c>
      <c r="C1" s="2" t="s">
        <v>11</v>
      </c>
      <c r="D1" s="2" t="s">
        <v>0</v>
      </c>
      <c r="E1" s="2" t="s">
        <v>12</v>
      </c>
      <c r="F1" s="2" t="s">
        <v>3</v>
      </c>
      <c r="G1" s="2" t="s">
        <v>4</v>
      </c>
      <c r="H1" s="2" t="s">
        <v>5</v>
      </c>
      <c r="I1" s="2" t="s">
        <v>6</v>
      </c>
      <c r="J1" s="2" t="s">
        <v>10</v>
      </c>
      <c r="K1" s="2" t="s">
        <v>8</v>
      </c>
      <c r="L1" s="2" t="s">
        <v>9</v>
      </c>
      <c r="M1" s="3" t="s">
        <v>7</v>
      </c>
    </row>
    <row r="2" spans="1:13" s="317" customFormat="1" ht="51">
      <c r="A2" s="304" t="s">
        <v>1287</v>
      </c>
      <c r="B2" s="305" t="s">
        <v>1288</v>
      </c>
      <c r="C2" s="322" t="s">
        <v>1289</v>
      </c>
      <c r="D2" s="312" t="s">
        <v>1290</v>
      </c>
      <c r="E2" s="312" t="s">
        <v>1291</v>
      </c>
      <c r="F2" s="323">
        <v>5340078.96</v>
      </c>
      <c r="G2" s="324">
        <v>45629</v>
      </c>
      <c r="H2" s="324">
        <v>45783</v>
      </c>
      <c r="I2" s="312" t="s">
        <v>642</v>
      </c>
      <c r="J2" s="312" t="s">
        <v>1292</v>
      </c>
      <c r="K2" s="312" t="s">
        <v>1293</v>
      </c>
      <c r="L2" s="312">
        <v>45489498</v>
      </c>
      <c r="M2" s="312" t="s">
        <v>16</v>
      </c>
    </row>
    <row r="3" spans="1:13" s="284" customFormat="1" ht="51">
      <c r="A3" s="5" t="s">
        <v>1287</v>
      </c>
      <c r="B3" s="6" t="s">
        <v>1288</v>
      </c>
      <c r="C3" s="314" t="s">
        <v>1294</v>
      </c>
      <c r="D3" s="7" t="s">
        <v>1295</v>
      </c>
      <c r="E3" s="7" t="s">
        <v>1291</v>
      </c>
      <c r="F3" s="315">
        <v>3680297.6</v>
      </c>
      <c r="G3" s="316">
        <v>45735</v>
      </c>
      <c r="H3" s="316">
        <v>45839</v>
      </c>
      <c r="I3" s="7" t="s">
        <v>642</v>
      </c>
      <c r="J3" s="7" t="s">
        <v>1296</v>
      </c>
      <c r="K3" s="7" t="s">
        <v>1293</v>
      </c>
      <c r="L3" s="7">
        <v>45489498</v>
      </c>
      <c r="M3" s="7" t="s">
        <v>16</v>
      </c>
    </row>
    <row r="4" spans="1:13" s="284" customFormat="1" ht="63.75">
      <c r="A4" s="5" t="s">
        <v>1287</v>
      </c>
      <c r="B4" s="6" t="s">
        <v>1288</v>
      </c>
      <c r="C4" s="314" t="s">
        <v>1297</v>
      </c>
      <c r="D4" s="7" t="s">
        <v>1298</v>
      </c>
      <c r="E4" s="7" t="s">
        <v>1291</v>
      </c>
      <c r="F4" s="315">
        <v>2704929.62</v>
      </c>
      <c r="G4" s="316">
        <v>45741</v>
      </c>
      <c r="H4" s="316">
        <v>45861</v>
      </c>
      <c r="I4" s="7" t="s">
        <v>642</v>
      </c>
      <c r="J4" s="7" t="s">
        <v>1299</v>
      </c>
      <c r="K4" s="7" t="s">
        <v>1293</v>
      </c>
      <c r="L4" s="7">
        <v>45489498</v>
      </c>
      <c r="M4" s="7" t="s">
        <v>16</v>
      </c>
    </row>
    <row r="5" spans="1:13" s="284" customFormat="1" ht="63.75">
      <c r="A5" s="5" t="s">
        <v>1287</v>
      </c>
      <c r="B5" s="6" t="s">
        <v>1288</v>
      </c>
      <c r="C5" s="314" t="s">
        <v>1300</v>
      </c>
      <c r="D5" s="7" t="s">
        <v>1301</v>
      </c>
      <c r="E5" s="7" t="s">
        <v>1291</v>
      </c>
      <c r="F5" s="315">
        <v>5662410.8300000001</v>
      </c>
      <c r="G5" s="316">
        <v>45846</v>
      </c>
      <c r="H5" s="316">
        <v>45874</v>
      </c>
      <c r="I5" s="7" t="s">
        <v>642</v>
      </c>
      <c r="J5" s="7" t="s">
        <v>1302</v>
      </c>
      <c r="K5" s="7" t="s">
        <v>1293</v>
      </c>
      <c r="L5" s="7">
        <v>45489498</v>
      </c>
      <c r="M5" s="7" t="s">
        <v>16</v>
      </c>
    </row>
    <row r="6" spans="1:13" s="284" customFormat="1" ht="67.5" customHeight="1">
      <c r="A6" s="5" t="s">
        <v>1287</v>
      </c>
      <c r="B6" s="6" t="s">
        <v>1288</v>
      </c>
      <c r="C6" s="314" t="s">
        <v>1303</v>
      </c>
      <c r="D6" s="7" t="s">
        <v>1304</v>
      </c>
      <c r="E6" s="7" t="s">
        <v>1291</v>
      </c>
      <c r="F6" s="315">
        <v>5354670.32</v>
      </c>
      <c r="G6" s="316">
        <v>45812</v>
      </c>
      <c r="H6" s="316">
        <v>45944</v>
      </c>
      <c r="I6" s="7" t="s">
        <v>642</v>
      </c>
      <c r="J6" s="318" t="s">
        <v>1305</v>
      </c>
      <c r="K6" s="7" t="s">
        <v>1293</v>
      </c>
      <c r="L6" s="7">
        <v>45489498</v>
      </c>
      <c r="M6" s="7" t="s">
        <v>16</v>
      </c>
    </row>
    <row r="7" spans="1:13" s="284" customFormat="1" ht="67.5" customHeight="1">
      <c r="A7" s="5" t="s">
        <v>1287</v>
      </c>
      <c r="B7" s="6" t="s">
        <v>1288</v>
      </c>
      <c r="C7" s="314" t="s">
        <v>1306</v>
      </c>
      <c r="D7" s="7" t="s">
        <v>1307</v>
      </c>
      <c r="E7" s="7" t="s">
        <v>1291</v>
      </c>
      <c r="F7" s="315">
        <v>3577487.66</v>
      </c>
      <c r="G7" s="316">
        <v>45957</v>
      </c>
      <c r="H7" s="316">
        <v>45999</v>
      </c>
      <c r="I7" s="7" t="s">
        <v>642</v>
      </c>
      <c r="J7" s="318" t="s">
        <v>1308</v>
      </c>
      <c r="K7" s="7" t="s">
        <v>1293</v>
      </c>
      <c r="L7" s="7">
        <v>45489498</v>
      </c>
      <c r="M7" s="7" t="s">
        <v>16</v>
      </c>
    </row>
    <row r="8" spans="1:13" s="284" customFormat="1" ht="67.5" customHeight="1">
      <c r="A8" s="5" t="s">
        <v>1287</v>
      </c>
      <c r="B8" s="6" t="s">
        <v>1288</v>
      </c>
      <c r="C8" s="319" t="s">
        <v>1309</v>
      </c>
      <c r="D8" s="7" t="s">
        <v>1310</v>
      </c>
      <c r="E8" s="7" t="s">
        <v>1291</v>
      </c>
      <c r="F8" s="315">
        <v>4032243.78</v>
      </c>
      <c r="G8" s="316">
        <v>46001</v>
      </c>
      <c r="H8" s="60">
        <v>2026</v>
      </c>
      <c r="I8" s="7" t="s">
        <v>642</v>
      </c>
      <c r="J8" s="318" t="s">
        <v>1311</v>
      </c>
      <c r="K8" s="7" t="s">
        <v>1293</v>
      </c>
      <c r="L8" s="7">
        <v>45489498</v>
      </c>
      <c r="M8" s="7" t="s">
        <v>16</v>
      </c>
    </row>
    <row r="9" spans="1:13" s="284" customFormat="1" ht="67.5" customHeight="1">
      <c r="A9" s="5" t="s">
        <v>1287</v>
      </c>
      <c r="B9" s="6" t="s">
        <v>1288</v>
      </c>
      <c r="C9" s="319" t="s">
        <v>1312</v>
      </c>
      <c r="D9" s="7" t="s">
        <v>1313</v>
      </c>
      <c r="E9" s="7" t="s">
        <v>1314</v>
      </c>
      <c r="F9" s="7" t="s">
        <v>1315</v>
      </c>
      <c r="G9" s="316">
        <v>45770</v>
      </c>
      <c r="H9" s="60" t="s">
        <v>1316</v>
      </c>
      <c r="I9" s="7" t="s">
        <v>642</v>
      </c>
      <c r="J9" s="318" t="s">
        <v>1317</v>
      </c>
      <c r="K9" s="7" t="s">
        <v>1293</v>
      </c>
      <c r="L9" s="7">
        <v>45489498</v>
      </c>
      <c r="M9" s="7" t="s">
        <v>16</v>
      </c>
    </row>
    <row r="10" spans="1:13" s="284" customFormat="1" ht="67.5" customHeight="1">
      <c r="A10" s="5" t="s">
        <v>1287</v>
      </c>
      <c r="B10" s="6" t="s">
        <v>1288</v>
      </c>
      <c r="C10" s="319" t="s">
        <v>1318</v>
      </c>
      <c r="D10" s="7" t="s">
        <v>1319</v>
      </c>
      <c r="E10" s="7" t="s">
        <v>1314</v>
      </c>
      <c r="F10" s="315">
        <v>5669527.5499999998</v>
      </c>
      <c r="G10" s="316">
        <v>45846</v>
      </c>
      <c r="H10" s="60" t="s">
        <v>1320</v>
      </c>
      <c r="I10" s="7" t="s">
        <v>642</v>
      </c>
      <c r="J10" s="318" t="s">
        <v>1321</v>
      </c>
      <c r="K10" s="7" t="s">
        <v>1293</v>
      </c>
      <c r="L10" s="7">
        <v>45489498</v>
      </c>
      <c r="M10" s="7" t="s">
        <v>16</v>
      </c>
    </row>
    <row r="11" spans="1:13" s="284" customFormat="1" ht="67.5" customHeight="1">
      <c r="A11" s="5" t="s">
        <v>1287</v>
      </c>
      <c r="B11" s="6" t="s">
        <v>1288</v>
      </c>
      <c r="C11" s="319" t="s">
        <v>1322</v>
      </c>
      <c r="D11" s="7" t="s">
        <v>1323</v>
      </c>
      <c r="E11" s="7" t="s">
        <v>1314</v>
      </c>
      <c r="F11" s="315">
        <v>960718.54</v>
      </c>
      <c r="G11" s="316">
        <v>45883</v>
      </c>
      <c r="H11" s="60" t="s">
        <v>1320</v>
      </c>
      <c r="I11" s="7" t="s">
        <v>642</v>
      </c>
      <c r="J11" s="318" t="s">
        <v>1324</v>
      </c>
      <c r="K11" s="7" t="s">
        <v>1293</v>
      </c>
      <c r="L11" s="7">
        <v>45489498</v>
      </c>
      <c r="M11" s="7" t="s">
        <v>93</v>
      </c>
    </row>
    <row r="12" spans="1:13" s="284" customFormat="1" ht="67.5" customHeight="1">
      <c r="A12" s="5" t="s">
        <v>1287</v>
      </c>
      <c r="B12" s="6" t="s">
        <v>1288</v>
      </c>
      <c r="C12" s="319" t="s">
        <v>1325</v>
      </c>
      <c r="D12" s="7" t="s">
        <v>1326</v>
      </c>
      <c r="E12" s="7" t="s">
        <v>1314</v>
      </c>
      <c r="F12" s="315">
        <v>1377649.31</v>
      </c>
      <c r="G12" s="316">
        <v>45957</v>
      </c>
      <c r="H12" s="60" t="s">
        <v>1320</v>
      </c>
      <c r="I12" s="7" t="s">
        <v>642</v>
      </c>
      <c r="J12" s="318" t="s">
        <v>1327</v>
      </c>
      <c r="K12" s="7" t="s">
        <v>1328</v>
      </c>
      <c r="L12" s="7">
        <v>3317419398</v>
      </c>
      <c r="M12" s="7" t="s">
        <v>93</v>
      </c>
    </row>
    <row r="13" spans="1:13" s="284" customFormat="1" ht="67.5" customHeight="1">
      <c r="A13" s="5" t="s">
        <v>1287</v>
      </c>
      <c r="B13" s="6" t="s">
        <v>1288</v>
      </c>
      <c r="C13" s="319" t="s">
        <v>1329</v>
      </c>
      <c r="D13" s="7" t="s">
        <v>1330</v>
      </c>
      <c r="E13" s="7" t="s">
        <v>849</v>
      </c>
      <c r="F13" s="315">
        <v>494516.51</v>
      </c>
      <c r="G13" s="316">
        <v>45922</v>
      </c>
      <c r="H13" s="60" t="s">
        <v>1320</v>
      </c>
      <c r="I13" s="7" t="s">
        <v>642</v>
      </c>
      <c r="J13" s="318" t="s">
        <v>1331</v>
      </c>
      <c r="K13" s="7" t="s">
        <v>1332</v>
      </c>
      <c r="L13" s="7">
        <v>2559106912</v>
      </c>
      <c r="M13" s="7" t="s">
        <v>93</v>
      </c>
    </row>
    <row r="14" spans="1:13">
      <c r="F14" s="320"/>
      <c r="J14" s="321"/>
    </row>
    <row r="15" spans="1:13">
      <c r="F15" s="320"/>
    </row>
    <row r="16" spans="1:13">
      <c r="F16" s="320"/>
    </row>
    <row r="17" spans="6:6">
      <c r="F17" s="320"/>
    </row>
    <row r="18" spans="6:6">
      <c r="F18" s="320"/>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sheetPr>
    <pageSetUpPr fitToPage="1"/>
  </sheetPr>
  <dimension ref="A1:N6"/>
  <sheetViews>
    <sheetView zoomScale="80" zoomScaleNormal="80" zoomScaleSheetLayoutView="90" workbookViewId="0">
      <selection activeCell="F19" sqref="F19"/>
    </sheetView>
  </sheetViews>
  <sheetFormatPr defaultRowHeight="15.75"/>
  <cols>
    <col min="1" max="1" width="13.7109375" style="211" customWidth="1"/>
    <col min="2" max="2" width="12.7109375" style="211" customWidth="1"/>
    <col min="3" max="3" width="23.140625" style="211" customWidth="1"/>
    <col min="4" max="4" width="16.42578125" style="245" customWidth="1"/>
    <col min="5" max="5" width="24" style="211" customWidth="1"/>
    <col min="6" max="6" width="15" style="286" bestFit="1" customWidth="1"/>
    <col min="7" max="7" width="11.42578125" style="286" customWidth="1"/>
    <col min="8" max="8" width="11.140625" style="286" customWidth="1"/>
    <col min="9" max="9" width="19.5703125" style="286" customWidth="1"/>
    <col min="10" max="10" width="24.42578125" style="286" bestFit="1" customWidth="1"/>
    <col min="11" max="11" width="20.85546875" style="286" customWidth="1"/>
    <col min="12" max="12" width="12" style="286" bestFit="1" customWidth="1"/>
    <col min="13" max="13" width="18.7109375" style="302" customWidth="1"/>
    <col min="14" max="14" width="14.140625" style="286" customWidth="1"/>
    <col min="15" max="16384" width="9.140625" style="211"/>
  </cols>
  <sheetData>
    <row r="1" spans="1:13" ht="71.45" customHeight="1">
      <c r="A1" s="1" t="s">
        <v>1</v>
      </c>
      <c r="B1" s="2" t="s">
        <v>2</v>
      </c>
      <c r="C1" s="2" t="s">
        <v>11</v>
      </c>
      <c r="D1" s="257" t="s">
        <v>0</v>
      </c>
      <c r="E1" s="2" t="s">
        <v>12</v>
      </c>
      <c r="F1" s="2" t="s">
        <v>1216</v>
      </c>
      <c r="G1" s="2" t="s">
        <v>4</v>
      </c>
      <c r="H1" s="2" t="s">
        <v>5</v>
      </c>
      <c r="I1" s="2" t="s">
        <v>6</v>
      </c>
      <c r="J1" s="283" t="s">
        <v>10</v>
      </c>
      <c r="K1" s="2" t="s">
        <v>8</v>
      </c>
      <c r="L1" s="2" t="s">
        <v>9</v>
      </c>
      <c r="M1" s="285" t="s">
        <v>7</v>
      </c>
    </row>
    <row r="2" spans="1:13" ht="53.25" customHeight="1">
      <c r="A2" s="342" t="s">
        <v>1333</v>
      </c>
      <c r="B2" s="345" t="s">
        <v>1334</v>
      </c>
      <c r="C2" s="348" t="s">
        <v>1335</v>
      </c>
      <c r="D2" s="348" t="s">
        <v>1336</v>
      </c>
      <c r="E2" s="287" t="s">
        <v>1337</v>
      </c>
      <c r="F2" s="325">
        <v>113.63753</v>
      </c>
      <c r="G2" s="288">
        <v>45932</v>
      </c>
      <c r="H2" s="289">
        <v>46022</v>
      </c>
      <c r="I2" s="354"/>
      <c r="J2" s="326" t="s">
        <v>1338</v>
      </c>
      <c r="K2" s="287" t="s">
        <v>650</v>
      </c>
      <c r="L2" s="287">
        <v>3091122580</v>
      </c>
      <c r="M2" s="295" t="s">
        <v>1225</v>
      </c>
    </row>
    <row r="3" spans="1:13" ht="30.75" customHeight="1">
      <c r="A3" s="343"/>
      <c r="B3" s="346"/>
      <c r="C3" s="349"/>
      <c r="D3" s="349"/>
      <c r="E3" s="287" t="s">
        <v>1226</v>
      </c>
      <c r="F3" s="355"/>
      <c r="G3" s="358"/>
      <c r="H3" s="289"/>
      <c r="I3" s="354"/>
      <c r="J3" s="287"/>
      <c r="K3" s="287"/>
      <c r="L3" s="287"/>
      <c r="M3" s="295"/>
    </row>
    <row r="4" spans="1:13" ht="19.5" customHeight="1">
      <c r="A4" s="343"/>
      <c r="B4" s="346"/>
      <c r="C4" s="349"/>
      <c r="D4" s="349"/>
      <c r="E4" s="287" t="s">
        <v>114</v>
      </c>
      <c r="F4" s="356"/>
      <c r="G4" s="359"/>
      <c r="H4" s="289"/>
      <c r="I4" s="354"/>
      <c r="J4" s="303"/>
      <c r="K4" s="287"/>
      <c r="L4" s="287"/>
      <c r="M4" s="295"/>
    </row>
    <row r="5" spans="1:13" s="286" customFormat="1" ht="31.5" customHeight="1">
      <c r="A5" s="344"/>
      <c r="B5" s="347"/>
      <c r="C5" s="350"/>
      <c r="D5" s="350"/>
      <c r="E5" s="181" t="s">
        <v>1232</v>
      </c>
      <c r="F5" s="357"/>
      <c r="G5" s="360"/>
      <c r="H5" s="184"/>
      <c r="I5" s="354"/>
      <c r="J5" s="303"/>
      <c r="K5" s="181"/>
      <c r="L5" s="181"/>
      <c r="M5" s="295"/>
    </row>
    <row r="6" spans="1:13">
      <c r="F6" s="327"/>
    </row>
  </sheetData>
  <mergeCells count="7">
    <mergeCell ref="A2:A5"/>
    <mergeCell ref="B2:B5"/>
    <mergeCell ref="C2:C5"/>
    <mergeCell ref="D2:D5"/>
    <mergeCell ref="I2:I5"/>
    <mergeCell ref="F3:F5"/>
    <mergeCell ref="G3:G5"/>
  </mergeCells>
  <pageMargins left="0.98425196850393704" right="0.98425196850393704" top="0.98425196850393704" bottom="0.98425196850393704" header="0.51181102362204722" footer="0.51181102362204722"/>
  <pageSetup paperSize="9" scale="55"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M2"/>
  <sheetViews>
    <sheetView zoomScaleSheetLayoutView="90" workbookViewId="0">
      <selection activeCell="H13" sqref="H13"/>
    </sheetView>
  </sheetViews>
  <sheetFormatPr defaultRowHeight="15"/>
  <cols>
    <col min="1" max="1" width="30.28515625" style="69" customWidth="1"/>
    <col min="2" max="2" width="15.28515625" style="69" customWidth="1"/>
    <col min="3" max="3" width="44.85546875" style="69" customWidth="1"/>
    <col min="4" max="4" width="13.140625" style="69" customWidth="1"/>
    <col min="5" max="9" width="9.140625" style="69"/>
    <col min="10" max="10" width="25.7109375" style="69" customWidth="1"/>
    <col min="11" max="11" width="17.85546875" style="69" customWidth="1"/>
    <col min="12" max="12" width="14.85546875" style="69" customWidth="1"/>
    <col min="13" max="13" width="15.5703125" style="69" customWidth="1"/>
    <col min="14" max="16384" width="9.140625" style="69"/>
  </cols>
  <sheetData>
    <row r="1" spans="1:13" ht="51">
      <c r="A1" s="30" t="s">
        <v>1</v>
      </c>
      <c r="B1" s="30" t="s">
        <v>2</v>
      </c>
      <c r="C1" s="30" t="s">
        <v>11</v>
      </c>
      <c r="D1" s="30" t="s">
        <v>0</v>
      </c>
      <c r="E1" s="30" t="s">
        <v>12</v>
      </c>
      <c r="F1" s="30" t="s">
        <v>1135</v>
      </c>
      <c r="G1" s="30" t="s">
        <v>4</v>
      </c>
      <c r="H1" s="30" t="s">
        <v>5</v>
      </c>
      <c r="I1" s="30" t="s">
        <v>6</v>
      </c>
      <c r="J1" s="30" t="s">
        <v>10</v>
      </c>
      <c r="K1" s="30" t="s">
        <v>8</v>
      </c>
      <c r="L1" s="30" t="s">
        <v>9</v>
      </c>
      <c r="M1" s="30" t="s">
        <v>7</v>
      </c>
    </row>
    <row r="2" spans="1:13" ht="76.5" customHeight="1">
      <c r="A2" s="252" t="s">
        <v>1339</v>
      </c>
      <c r="B2" s="253" t="s">
        <v>1340</v>
      </c>
      <c r="C2" s="252" t="s">
        <v>1341</v>
      </c>
      <c r="D2" s="204"/>
      <c r="E2" s="204"/>
      <c r="F2" s="254">
        <v>32.1</v>
      </c>
      <c r="G2" s="204"/>
      <c r="H2" s="204"/>
      <c r="I2" s="204"/>
      <c r="J2" s="328" t="s">
        <v>1342</v>
      </c>
      <c r="K2" s="252" t="s">
        <v>1343</v>
      </c>
      <c r="L2" s="329">
        <v>278217446</v>
      </c>
      <c r="M2" s="204"/>
    </row>
  </sheetData>
  <pageMargins left="0.70866141732283472" right="0.70866141732283472" top="0.74803149606299213" bottom="0.74803149606299213" header="0.31496062992125984" footer="0.31496062992125984"/>
  <pageSetup paperSize="9" scale="58" orientation="landscape" verticalDpi="0" r:id="rId1"/>
</worksheet>
</file>

<file path=xl/worksheets/sheet14.xml><?xml version="1.0" encoding="utf-8"?>
<worksheet xmlns="http://schemas.openxmlformats.org/spreadsheetml/2006/main" xmlns:r="http://schemas.openxmlformats.org/officeDocument/2006/relationships">
  <dimension ref="A1:M1284"/>
  <sheetViews>
    <sheetView zoomScale="89" zoomScaleNormal="89" workbookViewId="0">
      <selection activeCell="P3" sqref="P3"/>
    </sheetView>
  </sheetViews>
  <sheetFormatPr defaultRowHeight="15"/>
  <cols>
    <col min="1" max="1" width="14.140625" style="69" customWidth="1"/>
    <col min="2" max="2" width="11.28515625" style="69" customWidth="1"/>
    <col min="3" max="3" width="33.7109375" style="69" customWidth="1"/>
    <col min="4" max="4" width="27.85546875" style="69" customWidth="1"/>
    <col min="5" max="5" width="22.85546875" style="69" customWidth="1"/>
    <col min="6" max="6" width="24" style="69" customWidth="1"/>
    <col min="7" max="7" width="13.5703125" style="69" customWidth="1"/>
    <col min="8" max="8" width="13.140625" style="69" customWidth="1"/>
    <col min="9" max="9" width="11.28515625" style="69" customWidth="1"/>
    <col min="10" max="10" width="36.42578125" style="339" customWidth="1"/>
    <col min="11" max="11" width="19.140625" style="69" customWidth="1"/>
    <col min="12" max="12" width="19" style="69" customWidth="1"/>
    <col min="13" max="13" width="15" style="69" customWidth="1"/>
    <col min="14" max="16384" width="9.140625" style="69"/>
  </cols>
  <sheetData>
    <row r="1" spans="1:13" ht="63.75">
      <c r="A1" s="330" t="s">
        <v>1</v>
      </c>
      <c r="B1" s="270" t="s">
        <v>2</v>
      </c>
      <c r="C1" s="270" t="s">
        <v>11</v>
      </c>
      <c r="D1" s="270" t="s">
        <v>0</v>
      </c>
      <c r="E1" s="270" t="s">
        <v>12</v>
      </c>
      <c r="F1" s="270" t="s">
        <v>3</v>
      </c>
      <c r="G1" s="270" t="s">
        <v>4</v>
      </c>
      <c r="H1" s="270" t="s">
        <v>5</v>
      </c>
      <c r="I1" s="270" t="s">
        <v>6</v>
      </c>
      <c r="J1" s="270" t="s">
        <v>10</v>
      </c>
      <c r="K1" s="270" t="s">
        <v>8</v>
      </c>
      <c r="L1" s="270" t="s">
        <v>9</v>
      </c>
      <c r="M1" s="270" t="s">
        <v>7</v>
      </c>
    </row>
    <row r="2" spans="1:13" ht="229.5">
      <c r="A2" s="304" t="s">
        <v>1344</v>
      </c>
      <c r="B2" s="305" t="s">
        <v>1345</v>
      </c>
      <c r="C2" s="304" t="s">
        <v>1346</v>
      </c>
      <c r="D2" s="304" t="s">
        <v>1347</v>
      </c>
      <c r="E2" s="304" t="s">
        <v>1348</v>
      </c>
      <c r="F2" s="331">
        <v>7679.6232099999997</v>
      </c>
      <c r="G2" s="332">
        <v>45477</v>
      </c>
      <c r="H2" s="332">
        <v>46022</v>
      </c>
      <c r="I2" s="333"/>
      <c r="J2" s="333" t="s">
        <v>1349</v>
      </c>
      <c r="K2" s="333" t="s">
        <v>1350</v>
      </c>
      <c r="L2" s="334">
        <v>45071726</v>
      </c>
      <c r="M2" s="333"/>
    </row>
    <row r="3" spans="1:13" ht="229.5">
      <c r="A3" s="304" t="s">
        <v>1344</v>
      </c>
      <c r="B3" s="305" t="s">
        <v>1345</v>
      </c>
      <c r="C3" s="304" t="s">
        <v>1346</v>
      </c>
      <c r="D3" s="304" t="s">
        <v>1347</v>
      </c>
      <c r="E3" s="304" t="s">
        <v>1351</v>
      </c>
      <c r="F3" s="331">
        <f>90.304-37.84211</f>
        <v>52.461890000000004</v>
      </c>
      <c r="G3" s="332">
        <v>45478</v>
      </c>
      <c r="H3" s="332">
        <v>46022</v>
      </c>
      <c r="I3" s="333"/>
      <c r="J3" s="333"/>
      <c r="K3" s="333" t="s">
        <v>1352</v>
      </c>
      <c r="L3" s="334">
        <v>1763701272</v>
      </c>
      <c r="M3" s="333" t="s">
        <v>1353</v>
      </c>
    </row>
    <row r="4" spans="1:13" ht="229.5">
      <c r="A4" s="304" t="s">
        <v>1344</v>
      </c>
      <c r="B4" s="305" t="s">
        <v>1345</v>
      </c>
      <c r="C4" s="304" t="s">
        <v>1346</v>
      </c>
      <c r="D4" s="304" t="s">
        <v>1347</v>
      </c>
      <c r="E4" s="304" t="s">
        <v>1354</v>
      </c>
      <c r="F4" s="331">
        <v>17.8</v>
      </c>
      <c r="G4" s="332">
        <v>45478</v>
      </c>
      <c r="H4" s="332">
        <v>46022</v>
      </c>
      <c r="I4" s="333"/>
      <c r="J4" s="333"/>
      <c r="K4" s="333" t="s">
        <v>1355</v>
      </c>
      <c r="L4" s="334">
        <v>2815216519</v>
      </c>
      <c r="M4" s="333" t="s">
        <v>1353</v>
      </c>
    </row>
    <row r="5" spans="1:13" ht="318.75">
      <c r="A5" s="304" t="s">
        <v>1344</v>
      </c>
      <c r="B5" s="305" t="s">
        <v>1345</v>
      </c>
      <c r="C5" s="304" t="s">
        <v>1356</v>
      </c>
      <c r="D5" s="304" t="s">
        <v>1357</v>
      </c>
      <c r="E5" s="304" t="s">
        <v>1348</v>
      </c>
      <c r="F5" s="331">
        <v>4629.2776800000001</v>
      </c>
      <c r="G5" s="332">
        <v>45490</v>
      </c>
      <c r="H5" s="332">
        <v>46022</v>
      </c>
      <c r="I5" s="333"/>
      <c r="J5" s="333" t="s">
        <v>1358</v>
      </c>
      <c r="K5" s="333" t="s">
        <v>1359</v>
      </c>
      <c r="L5" s="334">
        <v>414146012141</v>
      </c>
      <c r="M5" s="333"/>
    </row>
    <row r="6" spans="1:13" ht="318.75">
      <c r="A6" s="304" t="s">
        <v>1344</v>
      </c>
      <c r="B6" s="305" t="s">
        <v>1345</v>
      </c>
      <c r="C6" s="304" t="s">
        <v>1356</v>
      </c>
      <c r="D6" s="304" t="s">
        <v>1357</v>
      </c>
      <c r="E6" s="304" t="s">
        <v>1351</v>
      </c>
      <c r="F6" s="331">
        <f>49.59247-12.48132</f>
        <v>37.111149999999995</v>
      </c>
      <c r="G6" s="332">
        <v>45496</v>
      </c>
      <c r="H6" s="332">
        <v>46022</v>
      </c>
      <c r="I6" s="333"/>
      <c r="J6" s="333"/>
      <c r="K6" s="333" t="s">
        <v>1352</v>
      </c>
      <c r="L6" s="334">
        <v>1763701272</v>
      </c>
      <c r="M6" s="333" t="s">
        <v>1353</v>
      </c>
    </row>
    <row r="7" spans="1:13" ht="114.75">
      <c r="A7" s="304" t="s">
        <v>1344</v>
      </c>
      <c r="B7" s="305" t="s">
        <v>1345</v>
      </c>
      <c r="C7" s="304" t="s">
        <v>1360</v>
      </c>
      <c r="D7" s="304" t="s">
        <v>1361</v>
      </c>
      <c r="E7" s="304" t="s">
        <v>1362</v>
      </c>
      <c r="F7" s="331">
        <f>826.884-525.81512</f>
        <v>301.06888000000004</v>
      </c>
      <c r="G7" s="332">
        <v>45639</v>
      </c>
      <c r="H7" s="332">
        <v>46022</v>
      </c>
      <c r="I7" s="333"/>
      <c r="J7" s="333" t="s">
        <v>1363</v>
      </c>
      <c r="K7" s="333" t="s">
        <v>1364</v>
      </c>
      <c r="L7" s="334">
        <v>23082976</v>
      </c>
      <c r="M7" s="333"/>
    </row>
    <row r="8" spans="1:13" ht="114.75">
      <c r="A8" s="304" t="s">
        <v>1344</v>
      </c>
      <c r="B8" s="305" t="s">
        <v>1345</v>
      </c>
      <c r="C8" s="304" t="s">
        <v>1360</v>
      </c>
      <c r="D8" s="304" t="s">
        <v>1361</v>
      </c>
      <c r="E8" s="304" t="s">
        <v>1351</v>
      </c>
      <c r="F8" s="331">
        <f>9.885-6.21967</f>
        <v>3.66533</v>
      </c>
      <c r="G8" s="332">
        <v>45639</v>
      </c>
      <c r="H8" s="332">
        <v>46022</v>
      </c>
      <c r="I8" s="333"/>
      <c r="J8" s="333"/>
      <c r="K8" s="333" t="s">
        <v>1365</v>
      </c>
      <c r="L8" s="334">
        <v>3047714294</v>
      </c>
      <c r="M8" s="333" t="s">
        <v>1353</v>
      </c>
    </row>
    <row r="9" spans="1:13" ht="114.75">
      <c r="A9" s="304" t="s">
        <v>1344</v>
      </c>
      <c r="B9" s="305" t="s">
        <v>1345</v>
      </c>
      <c r="C9" s="304" t="s">
        <v>1360</v>
      </c>
      <c r="D9" s="304" t="s">
        <v>1361</v>
      </c>
      <c r="E9" s="304" t="s">
        <v>1354</v>
      </c>
      <c r="F9" s="331">
        <f>5.34-1.78</f>
        <v>3.5599999999999996</v>
      </c>
      <c r="G9" s="332">
        <v>45642</v>
      </c>
      <c r="H9" s="332">
        <v>46022</v>
      </c>
      <c r="I9" s="333"/>
      <c r="J9" s="333"/>
      <c r="K9" s="333" t="s">
        <v>1366</v>
      </c>
      <c r="L9" s="334">
        <v>2863014917</v>
      </c>
      <c r="M9" s="333" t="s">
        <v>1353</v>
      </c>
    </row>
    <row r="10" spans="1:13" ht="102">
      <c r="A10" s="304" t="s">
        <v>1344</v>
      </c>
      <c r="B10" s="305" t="s">
        <v>1345</v>
      </c>
      <c r="C10" s="304" t="s">
        <v>1367</v>
      </c>
      <c r="D10" s="304" t="s">
        <v>1368</v>
      </c>
      <c r="E10" s="304" t="s">
        <v>1362</v>
      </c>
      <c r="F10" s="331">
        <f>1108.34789-365.22483</f>
        <v>743.12306000000001</v>
      </c>
      <c r="G10" s="332">
        <v>45630</v>
      </c>
      <c r="H10" s="332">
        <v>46022</v>
      </c>
      <c r="I10" s="333"/>
      <c r="J10" s="333" t="s">
        <v>1369</v>
      </c>
      <c r="K10" s="333" t="s">
        <v>1370</v>
      </c>
      <c r="L10" s="334">
        <v>44848109</v>
      </c>
      <c r="M10" s="333"/>
    </row>
    <row r="11" spans="1:13" ht="102">
      <c r="A11" s="304" t="s">
        <v>1344</v>
      </c>
      <c r="B11" s="305" t="s">
        <v>1345</v>
      </c>
      <c r="C11" s="304" t="s">
        <v>1367</v>
      </c>
      <c r="D11" s="304" t="s">
        <v>1368</v>
      </c>
      <c r="E11" s="304" t="s">
        <v>1351</v>
      </c>
      <c r="F11" s="331">
        <f>13.76292-7.20653</f>
        <v>6.5563899999999995</v>
      </c>
      <c r="G11" s="332">
        <v>45637</v>
      </c>
      <c r="H11" s="332">
        <v>46022</v>
      </c>
      <c r="I11" s="333"/>
      <c r="J11" s="333"/>
      <c r="K11" s="333" t="s">
        <v>1352</v>
      </c>
      <c r="L11" s="334">
        <v>1763701272</v>
      </c>
      <c r="M11" s="333" t="s">
        <v>1353</v>
      </c>
    </row>
    <row r="12" spans="1:13" ht="102">
      <c r="A12" s="304" t="s">
        <v>1344</v>
      </c>
      <c r="B12" s="305" t="s">
        <v>1345</v>
      </c>
      <c r="C12" s="304" t="s">
        <v>1367</v>
      </c>
      <c r="D12" s="304" t="s">
        <v>1368</v>
      </c>
      <c r="E12" s="304" t="s">
        <v>1354</v>
      </c>
      <c r="F12" s="331">
        <v>8.9</v>
      </c>
      <c r="G12" s="332">
        <v>45637</v>
      </c>
      <c r="H12" s="332">
        <v>46022</v>
      </c>
      <c r="I12" s="333"/>
      <c r="J12" s="333"/>
      <c r="K12" s="333" t="s">
        <v>1366</v>
      </c>
      <c r="L12" s="334">
        <v>2863014917</v>
      </c>
      <c r="M12" s="333" t="s">
        <v>1353</v>
      </c>
    </row>
    <row r="13" spans="1:13" ht="318.75">
      <c r="A13" s="304" t="s">
        <v>1344</v>
      </c>
      <c r="B13" s="305" t="s">
        <v>1345</v>
      </c>
      <c r="C13" s="304" t="s">
        <v>1356</v>
      </c>
      <c r="D13" s="304" t="s">
        <v>1357</v>
      </c>
      <c r="E13" s="304" t="s">
        <v>1354</v>
      </c>
      <c r="F13" s="331">
        <f>49.84-8.9</f>
        <v>40.940000000000005</v>
      </c>
      <c r="G13" s="332">
        <v>45643</v>
      </c>
      <c r="H13" s="332">
        <v>46022</v>
      </c>
      <c r="I13" s="333"/>
      <c r="J13" s="333"/>
      <c r="K13" s="333" t="s">
        <v>1355</v>
      </c>
      <c r="L13" s="334">
        <v>2815216519</v>
      </c>
      <c r="M13" s="333" t="s">
        <v>1353</v>
      </c>
    </row>
    <row r="14" spans="1:13" ht="89.25">
      <c r="A14" s="304" t="s">
        <v>1344</v>
      </c>
      <c r="B14" s="305" t="s">
        <v>1345</v>
      </c>
      <c r="C14" s="304" t="s">
        <v>1371</v>
      </c>
      <c r="D14" s="304" t="s">
        <v>1372</v>
      </c>
      <c r="E14" s="304" t="s">
        <v>1373</v>
      </c>
      <c r="F14" s="331">
        <v>190.08199999999999</v>
      </c>
      <c r="G14" s="332">
        <v>45637</v>
      </c>
      <c r="H14" s="332">
        <v>45808</v>
      </c>
      <c r="I14" s="333"/>
      <c r="J14" s="333" t="s">
        <v>1374</v>
      </c>
      <c r="K14" s="333" t="s">
        <v>1375</v>
      </c>
      <c r="L14" s="334">
        <v>3033708519</v>
      </c>
      <c r="M14" s="333"/>
    </row>
    <row r="15" spans="1:13" ht="76.5">
      <c r="A15" s="304" t="s">
        <v>1344</v>
      </c>
      <c r="B15" s="305" t="s">
        <v>1345</v>
      </c>
      <c r="C15" s="304" t="s">
        <v>1376</v>
      </c>
      <c r="D15" s="304" t="s">
        <v>1377</v>
      </c>
      <c r="E15" s="304" t="s">
        <v>1373</v>
      </c>
      <c r="F15" s="331">
        <v>79.760000000000005</v>
      </c>
      <c r="G15" s="332">
        <v>45707</v>
      </c>
      <c r="H15" s="332">
        <v>46022</v>
      </c>
      <c r="I15" s="333"/>
      <c r="J15" s="333" t="s">
        <v>1378</v>
      </c>
      <c r="K15" s="333" t="s">
        <v>1379</v>
      </c>
      <c r="L15" s="334">
        <v>3119117151</v>
      </c>
      <c r="M15" s="333"/>
    </row>
    <row r="16" spans="1:13" ht="76.5">
      <c r="A16" s="304" t="s">
        <v>1344</v>
      </c>
      <c r="B16" s="305" t="s">
        <v>1345</v>
      </c>
      <c r="C16" s="304" t="s">
        <v>1380</v>
      </c>
      <c r="D16" s="304" t="s">
        <v>1381</v>
      </c>
      <c r="E16" s="304" t="s">
        <v>1373</v>
      </c>
      <c r="F16" s="331">
        <v>81.828000000000003</v>
      </c>
      <c r="G16" s="332">
        <v>45707</v>
      </c>
      <c r="H16" s="332">
        <v>46022</v>
      </c>
      <c r="I16" s="333"/>
      <c r="J16" s="333" t="s">
        <v>1382</v>
      </c>
      <c r="K16" s="333" t="s">
        <v>1379</v>
      </c>
      <c r="L16" s="334">
        <v>3119117151</v>
      </c>
      <c r="M16" s="333"/>
    </row>
    <row r="17" spans="1:13" ht="89.25">
      <c r="A17" s="304" t="s">
        <v>1344</v>
      </c>
      <c r="B17" s="305" t="s">
        <v>1345</v>
      </c>
      <c r="C17" s="304" t="s">
        <v>1383</v>
      </c>
      <c r="D17" s="304" t="s">
        <v>1384</v>
      </c>
      <c r="E17" s="304" t="s">
        <v>1354</v>
      </c>
      <c r="F17" s="331">
        <v>1.78</v>
      </c>
      <c r="G17" s="332">
        <v>45658</v>
      </c>
      <c r="H17" s="332">
        <v>46022</v>
      </c>
      <c r="I17" s="333"/>
      <c r="J17" s="333"/>
      <c r="K17" s="333" t="s">
        <v>1375</v>
      </c>
      <c r="L17" s="334">
        <v>3033708522</v>
      </c>
      <c r="M17" s="333" t="s">
        <v>1353</v>
      </c>
    </row>
    <row r="18" spans="1:13" ht="63.75">
      <c r="A18" s="304" t="s">
        <v>1344</v>
      </c>
      <c r="B18" s="305" t="s">
        <v>1345</v>
      </c>
      <c r="C18" s="304" t="s">
        <v>1385</v>
      </c>
      <c r="D18" s="304" t="s">
        <v>1386</v>
      </c>
      <c r="E18" s="304" t="s">
        <v>1373</v>
      </c>
      <c r="F18" s="331">
        <v>27.76</v>
      </c>
      <c r="G18" s="332">
        <v>45730</v>
      </c>
      <c r="H18" s="332">
        <v>46022</v>
      </c>
      <c r="I18" s="333"/>
      <c r="J18" s="333"/>
      <c r="K18" s="333" t="s">
        <v>1387</v>
      </c>
      <c r="L18" s="334">
        <v>2359301973</v>
      </c>
      <c r="M18" s="333" t="s">
        <v>1353</v>
      </c>
    </row>
    <row r="19" spans="1:13" ht="89.25">
      <c r="A19" s="304" t="s">
        <v>1344</v>
      </c>
      <c r="B19" s="305" t="s">
        <v>1345</v>
      </c>
      <c r="C19" s="304" t="s">
        <v>1383</v>
      </c>
      <c r="D19" s="304" t="s">
        <v>1384</v>
      </c>
      <c r="E19" s="304" t="s">
        <v>1351</v>
      </c>
      <c r="F19" s="331">
        <v>4.0190000000000001</v>
      </c>
      <c r="G19" s="332">
        <v>45658</v>
      </c>
      <c r="H19" s="332">
        <v>46022</v>
      </c>
      <c r="I19" s="333"/>
      <c r="J19" s="333"/>
      <c r="K19" s="333" t="s">
        <v>1388</v>
      </c>
      <c r="L19" s="334">
        <v>2262301498</v>
      </c>
      <c r="M19" s="333" t="s">
        <v>1353</v>
      </c>
    </row>
    <row r="20" spans="1:13" ht="102">
      <c r="A20" s="304" t="s">
        <v>1344</v>
      </c>
      <c r="B20" s="305" t="s">
        <v>1345</v>
      </c>
      <c r="C20" s="304" t="s">
        <v>1389</v>
      </c>
      <c r="D20" s="304" t="s">
        <v>1390</v>
      </c>
      <c r="E20" s="304" t="s">
        <v>1362</v>
      </c>
      <c r="F20" s="331">
        <f>368.5248-105.38906</f>
        <v>263.13574000000006</v>
      </c>
      <c r="G20" s="332">
        <v>45756</v>
      </c>
      <c r="H20" s="332">
        <v>46022</v>
      </c>
      <c r="I20" s="333"/>
      <c r="J20" s="333" t="s">
        <v>1391</v>
      </c>
      <c r="K20" s="333" t="s">
        <v>1392</v>
      </c>
      <c r="L20" s="334">
        <v>40914586</v>
      </c>
      <c r="M20" s="333"/>
    </row>
    <row r="21" spans="1:13" ht="102">
      <c r="A21" s="304" t="s">
        <v>1344</v>
      </c>
      <c r="B21" s="305" t="s">
        <v>1345</v>
      </c>
      <c r="C21" s="304" t="s">
        <v>1389</v>
      </c>
      <c r="D21" s="304" t="s">
        <v>1390</v>
      </c>
      <c r="E21" s="304" t="s">
        <v>1351</v>
      </c>
      <c r="F21" s="331">
        <f>4.323-1.24357</f>
        <v>3.0794300000000003</v>
      </c>
      <c r="G21" s="332">
        <v>45764</v>
      </c>
      <c r="H21" s="332">
        <v>46022</v>
      </c>
      <c r="I21" s="333"/>
      <c r="J21" s="333"/>
      <c r="K21" s="333" t="s">
        <v>1388</v>
      </c>
      <c r="L21" s="334">
        <v>2262301500</v>
      </c>
      <c r="M21" s="333" t="s">
        <v>1353</v>
      </c>
    </row>
    <row r="22" spans="1:13" ht="102">
      <c r="A22" s="304" t="s">
        <v>1344</v>
      </c>
      <c r="B22" s="305" t="s">
        <v>1345</v>
      </c>
      <c r="C22" s="304" t="s">
        <v>1389</v>
      </c>
      <c r="D22" s="304" t="s">
        <v>1390</v>
      </c>
      <c r="E22" s="304" t="s">
        <v>1354</v>
      </c>
      <c r="F22" s="331">
        <v>1.78</v>
      </c>
      <c r="G22" s="332">
        <v>45764</v>
      </c>
      <c r="H22" s="332">
        <v>46022</v>
      </c>
      <c r="I22" s="333"/>
      <c r="J22" s="333"/>
      <c r="K22" s="333" t="s">
        <v>146</v>
      </c>
      <c r="L22" s="334">
        <v>35786854</v>
      </c>
      <c r="M22" s="333" t="s">
        <v>1353</v>
      </c>
    </row>
    <row r="23" spans="1:13" ht="63.75">
      <c r="A23" s="304" t="s">
        <v>1344</v>
      </c>
      <c r="B23" s="305" t="s">
        <v>1345</v>
      </c>
      <c r="C23" s="304" t="s">
        <v>1385</v>
      </c>
      <c r="D23" s="304" t="s">
        <v>1386</v>
      </c>
      <c r="E23" s="304" t="s">
        <v>1362</v>
      </c>
      <c r="F23" s="331">
        <v>725.928</v>
      </c>
      <c r="G23" s="332">
        <v>45775</v>
      </c>
      <c r="H23" s="332">
        <v>46022</v>
      </c>
      <c r="I23" s="333"/>
      <c r="J23" s="333" t="s">
        <v>1393</v>
      </c>
      <c r="K23" s="333" t="s">
        <v>1392</v>
      </c>
      <c r="L23" s="334">
        <v>40914586</v>
      </c>
      <c r="M23" s="333"/>
    </row>
    <row r="24" spans="1:13" ht="63.75">
      <c r="A24" s="304" t="s">
        <v>1344</v>
      </c>
      <c r="B24" s="305" t="s">
        <v>1345</v>
      </c>
      <c r="C24" s="304" t="s">
        <v>1385</v>
      </c>
      <c r="D24" s="304" t="s">
        <v>1386</v>
      </c>
      <c r="E24" s="304" t="s">
        <v>1351</v>
      </c>
      <c r="F24" s="331">
        <v>10.18</v>
      </c>
      <c r="G24" s="332">
        <v>45785</v>
      </c>
      <c r="H24" s="332">
        <v>46022</v>
      </c>
      <c r="I24" s="333"/>
      <c r="J24" s="333"/>
      <c r="K24" s="333" t="s">
        <v>1388</v>
      </c>
      <c r="L24" s="334">
        <v>2262301503</v>
      </c>
      <c r="M24" s="333" t="s">
        <v>1353</v>
      </c>
    </row>
    <row r="25" spans="1:13" ht="63.75">
      <c r="A25" s="304" t="s">
        <v>1344</v>
      </c>
      <c r="B25" s="305" t="s">
        <v>1345</v>
      </c>
      <c r="C25" s="304" t="s">
        <v>1385</v>
      </c>
      <c r="D25" s="304" t="s">
        <v>1386</v>
      </c>
      <c r="E25" s="304" t="s">
        <v>1354</v>
      </c>
      <c r="F25" s="331">
        <v>3.56</v>
      </c>
      <c r="G25" s="332">
        <v>45785</v>
      </c>
      <c r="H25" s="332">
        <v>46022</v>
      </c>
      <c r="I25" s="333"/>
      <c r="J25" s="333"/>
      <c r="K25" s="333" t="s">
        <v>1387</v>
      </c>
      <c r="L25" s="334">
        <v>2359301973</v>
      </c>
      <c r="M25" s="333" t="s">
        <v>1353</v>
      </c>
    </row>
    <row r="26" spans="1:13" ht="76.5">
      <c r="A26" s="304" t="s">
        <v>1344</v>
      </c>
      <c r="B26" s="305" t="s">
        <v>1345</v>
      </c>
      <c r="C26" s="304" t="s">
        <v>1376</v>
      </c>
      <c r="D26" s="304" t="s">
        <v>1377</v>
      </c>
      <c r="E26" s="304" t="s">
        <v>1362</v>
      </c>
      <c r="F26" s="331">
        <f>812.14054-3.48204</f>
        <v>808.6585</v>
      </c>
      <c r="G26" s="332">
        <v>45813</v>
      </c>
      <c r="H26" s="332">
        <v>46022</v>
      </c>
      <c r="I26" s="333"/>
      <c r="J26" s="333" t="s">
        <v>1394</v>
      </c>
      <c r="K26" s="333" t="s">
        <v>1395</v>
      </c>
      <c r="L26" s="334">
        <v>20871808</v>
      </c>
      <c r="M26" s="333"/>
    </row>
    <row r="27" spans="1:13" ht="76.5">
      <c r="A27" s="304" t="s">
        <v>1344</v>
      </c>
      <c r="B27" s="305" t="s">
        <v>1345</v>
      </c>
      <c r="C27" s="304" t="s">
        <v>1380</v>
      </c>
      <c r="D27" s="304" t="s">
        <v>1396</v>
      </c>
      <c r="E27" s="304" t="s">
        <v>1362</v>
      </c>
      <c r="F27" s="331">
        <f>822.31-3.33803</f>
        <v>818.97196999999994</v>
      </c>
      <c r="G27" s="332">
        <v>45813</v>
      </c>
      <c r="H27" s="332">
        <v>46022</v>
      </c>
      <c r="I27" s="333"/>
      <c r="J27" s="333" t="s">
        <v>1397</v>
      </c>
      <c r="K27" s="333" t="s">
        <v>1395</v>
      </c>
      <c r="L27" s="334">
        <v>20871808</v>
      </c>
      <c r="M27" s="333"/>
    </row>
    <row r="28" spans="1:13" ht="114.75">
      <c r="A28" s="304" t="s">
        <v>1344</v>
      </c>
      <c r="B28" s="305" t="s">
        <v>1345</v>
      </c>
      <c r="C28" s="304" t="s">
        <v>1398</v>
      </c>
      <c r="D28" s="304" t="s">
        <v>1399</v>
      </c>
      <c r="E28" s="304" t="s">
        <v>1373</v>
      </c>
      <c r="F28" s="331">
        <v>213.97800000000001</v>
      </c>
      <c r="G28" s="332">
        <v>45817</v>
      </c>
      <c r="H28" s="332">
        <v>46022</v>
      </c>
      <c r="I28" s="333"/>
      <c r="J28" s="333" t="s">
        <v>1400</v>
      </c>
      <c r="K28" s="333" t="s">
        <v>1355</v>
      </c>
      <c r="L28" s="334">
        <v>2815216519</v>
      </c>
      <c r="M28" s="333"/>
    </row>
    <row r="29" spans="1:13" ht="76.5">
      <c r="A29" s="304" t="s">
        <v>1344</v>
      </c>
      <c r="B29" s="305" t="s">
        <v>1345</v>
      </c>
      <c r="C29" s="304" t="s">
        <v>1376</v>
      </c>
      <c r="D29" s="304" t="s">
        <v>1377</v>
      </c>
      <c r="E29" s="304" t="s">
        <v>1351</v>
      </c>
      <c r="F29" s="331">
        <v>9.89893</v>
      </c>
      <c r="G29" s="332">
        <v>45819</v>
      </c>
      <c r="H29" s="332">
        <v>46022</v>
      </c>
      <c r="I29" s="333"/>
      <c r="J29" s="333"/>
      <c r="K29" s="333" t="s">
        <v>1388</v>
      </c>
      <c r="L29" s="334">
        <v>2262301508</v>
      </c>
      <c r="M29" s="333" t="s">
        <v>1353</v>
      </c>
    </row>
    <row r="30" spans="1:13" ht="76.5">
      <c r="A30" s="304" t="s">
        <v>1344</v>
      </c>
      <c r="B30" s="305" t="s">
        <v>1345</v>
      </c>
      <c r="C30" s="304" t="s">
        <v>1380</v>
      </c>
      <c r="D30" s="304" t="s">
        <v>1396</v>
      </c>
      <c r="E30" s="304" t="s">
        <v>1351</v>
      </c>
      <c r="F30" s="331">
        <v>10.03009</v>
      </c>
      <c r="G30" s="332">
        <v>45819</v>
      </c>
      <c r="H30" s="332">
        <v>46022</v>
      </c>
      <c r="I30" s="333"/>
      <c r="J30" s="333"/>
      <c r="K30" s="333" t="s">
        <v>1388</v>
      </c>
      <c r="L30" s="334">
        <v>2262301508</v>
      </c>
      <c r="M30" s="333" t="s">
        <v>1353</v>
      </c>
    </row>
    <row r="31" spans="1:13" ht="76.5">
      <c r="A31" s="304" t="s">
        <v>1344</v>
      </c>
      <c r="B31" s="305" t="s">
        <v>1345</v>
      </c>
      <c r="C31" s="304" t="s">
        <v>1376</v>
      </c>
      <c r="D31" s="304" t="s">
        <v>1377</v>
      </c>
      <c r="E31" s="304" t="s">
        <v>1354</v>
      </c>
      <c r="F31" s="331">
        <v>10.68</v>
      </c>
      <c r="G31" s="332">
        <v>45819</v>
      </c>
      <c r="H31" s="332">
        <v>46022</v>
      </c>
      <c r="I31" s="333"/>
      <c r="J31" s="333"/>
      <c r="K31" s="333" t="s">
        <v>1379</v>
      </c>
      <c r="L31" s="334">
        <v>3119117151</v>
      </c>
      <c r="M31" s="333" t="s">
        <v>1353</v>
      </c>
    </row>
    <row r="32" spans="1:13" ht="76.5">
      <c r="A32" s="304" t="s">
        <v>1344</v>
      </c>
      <c r="B32" s="305" t="s">
        <v>1345</v>
      </c>
      <c r="C32" s="304" t="s">
        <v>1380</v>
      </c>
      <c r="D32" s="304" t="s">
        <v>1396</v>
      </c>
      <c r="E32" s="304" t="s">
        <v>1354</v>
      </c>
      <c r="F32" s="331">
        <v>10.68</v>
      </c>
      <c r="G32" s="332">
        <v>45819</v>
      </c>
      <c r="H32" s="332">
        <v>46022</v>
      </c>
      <c r="I32" s="333"/>
      <c r="J32" s="333"/>
      <c r="K32" s="333" t="s">
        <v>1379</v>
      </c>
      <c r="L32" s="334">
        <v>3119117151</v>
      </c>
      <c r="M32" s="333" t="s">
        <v>1353</v>
      </c>
    </row>
    <row r="33" spans="1:13" ht="77.25">
      <c r="A33" s="304" t="s">
        <v>1344</v>
      </c>
      <c r="B33" s="305" t="s">
        <v>1345</v>
      </c>
      <c r="C33" s="335" t="s">
        <v>1401</v>
      </c>
      <c r="D33" s="7" t="s">
        <v>1402</v>
      </c>
      <c r="E33" s="304" t="s">
        <v>1373</v>
      </c>
      <c r="F33" s="331">
        <f>81.95847-13.46705</f>
        <v>68.491420000000005</v>
      </c>
      <c r="G33" s="332">
        <v>45838</v>
      </c>
      <c r="H33" s="332">
        <v>46022</v>
      </c>
      <c r="I33" s="333"/>
      <c r="J33" s="333" t="s">
        <v>1403</v>
      </c>
      <c r="K33" s="333" t="s">
        <v>1379</v>
      </c>
      <c r="L33" s="334">
        <v>3119117151</v>
      </c>
      <c r="M33" s="333"/>
    </row>
    <row r="34" spans="1:13" ht="77.25">
      <c r="A34" s="304" t="s">
        <v>1344</v>
      </c>
      <c r="B34" s="305" t="s">
        <v>1345</v>
      </c>
      <c r="C34" s="335" t="s">
        <v>1404</v>
      </c>
      <c r="D34" s="7" t="s">
        <v>1405</v>
      </c>
      <c r="E34" s="304" t="s">
        <v>1373</v>
      </c>
      <c r="F34" s="331">
        <v>81.992660000000001</v>
      </c>
      <c r="G34" s="332">
        <v>45838</v>
      </c>
      <c r="H34" s="332">
        <v>46022</v>
      </c>
      <c r="I34" s="333"/>
      <c r="J34" s="333" t="s">
        <v>1406</v>
      </c>
      <c r="K34" s="333" t="s">
        <v>1379</v>
      </c>
      <c r="L34" s="334">
        <v>3119117151</v>
      </c>
      <c r="M34" s="333"/>
    </row>
    <row r="35" spans="1:13" ht="90">
      <c r="A35" s="304" t="s">
        <v>1344</v>
      </c>
      <c r="B35" s="305" t="s">
        <v>1345</v>
      </c>
      <c r="C35" s="335" t="s">
        <v>1407</v>
      </c>
      <c r="D35" s="7" t="s">
        <v>1408</v>
      </c>
      <c r="E35" s="304" t="s">
        <v>1373</v>
      </c>
      <c r="F35" s="331">
        <v>85.963999999999999</v>
      </c>
      <c r="G35" s="332">
        <v>45838</v>
      </c>
      <c r="H35" s="332">
        <v>46022</v>
      </c>
      <c r="I35" s="333"/>
      <c r="J35" s="333" t="s">
        <v>1409</v>
      </c>
      <c r="K35" s="333" t="s">
        <v>1379</v>
      </c>
      <c r="L35" s="334">
        <v>3119117151</v>
      </c>
      <c r="M35" s="333"/>
    </row>
    <row r="36" spans="1:13" ht="77.25">
      <c r="A36" s="304" t="s">
        <v>1344</v>
      </c>
      <c r="B36" s="305" t="s">
        <v>1345</v>
      </c>
      <c r="C36" s="335" t="s">
        <v>1410</v>
      </c>
      <c r="D36" s="7" t="s">
        <v>1411</v>
      </c>
      <c r="E36" s="304" t="s">
        <v>1373</v>
      </c>
      <c r="F36" s="331">
        <v>575.279</v>
      </c>
      <c r="G36" s="332">
        <v>45839</v>
      </c>
      <c r="H36" s="332">
        <v>46022</v>
      </c>
      <c r="I36" s="333"/>
      <c r="J36" s="333" t="s">
        <v>1412</v>
      </c>
      <c r="K36" s="333" t="s">
        <v>1355</v>
      </c>
      <c r="L36" s="334">
        <v>2815216519</v>
      </c>
      <c r="M36" s="333"/>
    </row>
    <row r="37" spans="1:13" ht="90">
      <c r="A37" s="304" t="s">
        <v>1344</v>
      </c>
      <c r="B37" s="305" t="s">
        <v>1345</v>
      </c>
      <c r="C37" s="335" t="s">
        <v>1413</v>
      </c>
      <c r="D37" s="7" t="s">
        <v>1414</v>
      </c>
      <c r="E37" s="304" t="s">
        <v>1373</v>
      </c>
      <c r="F37" s="331">
        <v>64.382000000000005</v>
      </c>
      <c r="G37" s="332">
        <v>45908</v>
      </c>
      <c r="H37" s="332">
        <v>46022</v>
      </c>
      <c r="I37" s="333"/>
      <c r="J37" s="333" t="s">
        <v>1415</v>
      </c>
      <c r="K37" s="333" t="s">
        <v>1355</v>
      </c>
      <c r="L37" s="334">
        <v>2815216519</v>
      </c>
      <c r="M37" s="333"/>
    </row>
    <row r="38" spans="1:13" ht="77.25">
      <c r="A38" s="304" t="s">
        <v>1344</v>
      </c>
      <c r="B38" s="305" t="s">
        <v>1345</v>
      </c>
      <c r="C38" s="335" t="s">
        <v>1416</v>
      </c>
      <c r="D38" s="7" t="s">
        <v>1417</v>
      </c>
      <c r="E38" s="304" t="s">
        <v>1362</v>
      </c>
      <c r="F38" s="331">
        <f>15439.56288-3330.06627</f>
        <v>12109.49661</v>
      </c>
      <c r="G38" s="332">
        <v>45891</v>
      </c>
      <c r="H38" s="332">
        <v>46022</v>
      </c>
      <c r="I38" s="333"/>
      <c r="J38" s="333" t="s">
        <v>1418</v>
      </c>
      <c r="K38" s="333" t="s">
        <v>1419</v>
      </c>
      <c r="L38" s="334">
        <v>34511098</v>
      </c>
      <c r="M38" s="333"/>
    </row>
    <row r="39" spans="1:13" ht="77.25">
      <c r="A39" s="304" t="s">
        <v>1344</v>
      </c>
      <c r="B39" s="305" t="s">
        <v>1345</v>
      </c>
      <c r="C39" s="335" t="s">
        <v>1416</v>
      </c>
      <c r="D39" s="7" t="s">
        <v>1417</v>
      </c>
      <c r="E39" s="304" t="s">
        <v>1351</v>
      </c>
      <c r="F39" s="331">
        <f>147.76445-40.34226</f>
        <v>107.42219</v>
      </c>
      <c r="G39" s="332">
        <v>45910</v>
      </c>
      <c r="H39" s="332">
        <v>46022</v>
      </c>
      <c r="I39" s="333"/>
      <c r="J39" s="333" t="s">
        <v>1420</v>
      </c>
      <c r="K39" s="333" t="s">
        <v>1421</v>
      </c>
      <c r="L39" s="334">
        <v>2181811708</v>
      </c>
      <c r="M39" s="333"/>
    </row>
    <row r="40" spans="1:13" ht="77.25">
      <c r="A40" s="304" t="s">
        <v>1344</v>
      </c>
      <c r="B40" s="305" t="s">
        <v>1345</v>
      </c>
      <c r="C40" s="335" t="s">
        <v>1416</v>
      </c>
      <c r="D40" s="7" t="s">
        <v>1417</v>
      </c>
      <c r="E40" s="304" t="s">
        <v>1354</v>
      </c>
      <c r="F40" s="331">
        <f>43.55319-7.95319</f>
        <v>35.6</v>
      </c>
      <c r="G40" s="332">
        <v>45901</v>
      </c>
      <c r="H40" s="332">
        <v>46022</v>
      </c>
      <c r="I40" s="333"/>
      <c r="J40" s="333"/>
      <c r="K40" s="333" t="s">
        <v>1366</v>
      </c>
      <c r="L40" s="334">
        <v>2863014917</v>
      </c>
      <c r="M40" s="333" t="s">
        <v>1353</v>
      </c>
    </row>
    <row r="41" spans="1:13" ht="229.5">
      <c r="A41" s="304" t="s">
        <v>1344</v>
      </c>
      <c r="B41" s="305" t="s">
        <v>1345</v>
      </c>
      <c r="C41" s="304" t="s">
        <v>1346</v>
      </c>
      <c r="D41" s="304" t="s">
        <v>1347</v>
      </c>
      <c r="E41" s="304" t="s">
        <v>1422</v>
      </c>
      <c r="F41" s="331">
        <v>115.006</v>
      </c>
      <c r="G41" s="332">
        <v>45908</v>
      </c>
      <c r="H41" s="332">
        <v>46022</v>
      </c>
      <c r="I41" s="333"/>
      <c r="J41" s="333" t="s">
        <v>1423</v>
      </c>
      <c r="K41" s="333" t="s">
        <v>1355</v>
      </c>
      <c r="L41" s="334">
        <v>2815216519</v>
      </c>
      <c r="M41" s="333"/>
    </row>
    <row r="42" spans="1:13" ht="318.75">
      <c r="A42" s="304" t="s">
        <v>1344</v>
      </c>
      <c r="B42" s="305" t="s">
        <v>1345</v>
      </c>
      <c r="C42" s="304" t="s">
        <v>1356</v>
      </c>
      <c r="D42" s="304" t="s">
        <v>1357</v>
      </c>
      <c r="E42" s="304" t="s">
        <v>1422</v>
      </c>
      <c r="F42" s="331">
        <v>71.385000000000005</v>
      </c>
      <c r="G42" s="332">
        <v>45910</v>
      </c>
      <c r="H42" s="332">
        <v>46022</v>
      </c>
      <c r="I42" s="333"/>
      <c r="J42" s="333" t="s">
        <v>1424</v>
      </c>
      <c r="K42" s="333" t="s">
        <v>1355</v>
      </c>
      <c r="L42" s="334">
        <v>2815216519</v>
      </c>
      <c r="M42" s="333"/>
    </row>
    <row r="43" spans="1:13" ht="77.25">
      <c r="A43" s="304" t="s">
        <v>1344</v>
      </c>
      <c r="B43" s="305" t="s">
        <v>1345</v>
      </c>
      <c r="C43" s="335" t="s">
        <v>1404</v>
      </c>
      <c r="D43" s="7" t="s">
        <v>1405</v>
      </c>
      <c r="E43" s="304" t="s">
        <v>1362</v>
      </c>
      <c r="F43" s="331">
        <v>762.01644999999996</v>
      </c>
      <c r="G43" s="332">
        <v>45923</v>
      </c>
      <c r="H43" s="332">
        <v>46022</v>
      </c>
      <c r="I43" s="333"/>
      <c r="J43" s="333" t="s">
        <v>1425</v>
      </c>
      <c r="K43" s="333" t="s">
        <v>1395</v>
      </c>
      <c r="L43" s="334">
        <v>20871808</v>
      </c>
      <c r="M43" s="333"/>
    </row>
    <row r="44" spans="1:13" ht="90">
      <c r="A44" s="304" t="s">
        <v>1344</v>
      </c>
      <c r="B44" s="305" t="s">
        <v>1345</v>
      </c>
      <c r="C44" s="335" t="s">
        <v>1407</v>
      </c>
      <c r="D44" s="7" t="s">
        <v>1426</v>
      </c>
      <c r="E44" s="304" t="s">
        <v>1362</v>
      </c>
      <c r="F44" s="331">
        <v>817.06403</v>
      </c>
      <c r="G44" s="332">
        <v>45923</v>
      </c>
      <c r="H44" s="332">
        <v>46022</v>
      </c>
      <c r="I44" s="333"/>
      <c r="J44" s="333" t="s">
        <v>1427</v>
      </c>
      <c r="K44" s="333" t="s">
        <v>1395</v>
      </c>
      <c r="L44" s="334">
        <v>20871808</v>
      </c>
      <c r="M44" s="333"/>
    </row>
    <row r="45" spans="1:13" ht="77.25">
      <c r="A45" s="304" t="s">
        <v>1344</v>
      </c>
      <c r="B45" s="305" t="s">
        <v>1345</v>
      </c>
      <c r="C45" s="335" t="s">
        <v>1404</v>
      </c>
      <c r="D45" s="7" t="s">
        <v>1405</v>
      </c>
      <c r="E45" s="304" t="s">
        <v>1354</v>
      </c>
      <c r="F45" s="331">
        <v>7.12</v>
      </c>
      <c r="G45" s="332">
        <v>45925</v>
      </c>
      <c r="H45" s="332">
        <v>46022</v>
      </c>
      <c r="I45" s="333"/>
      <c r="J45" s="333"/>
      <c r="K45" s="333" t="s">
        <v>1379</v>
      </c>
      <c r="L45" s="334">
        <v>3119117151</v>
      </c>
      <c r="M45" s="333" t="s">
        <v>1353</v>
      </c>
    </row>
    <row r="46" spans="1:13" ht="90">
      <c r="A46" s="304" t="s">
        <v>1344</v>
      </c>
      <c r="B46" s="305" t="s">
        <v>1345</v>
      </c>
      <c r="C46" s="335" t="s">
        <v>1407</v>
      </c>
      <c r="D46" s="7" t="s">
        <v>1408</v>
      </c>
      <c r="E46" s="304" t="s">
        <v>1354</v>
      </c>
      <c r="F46" s="331">
        <v>7.12</v>
      </c>
      <c r="G46" s="332">
        <v>45925</v>
      </c>
      <c r="H46" s="332">
        <v>46022</v>
      </c>
      <c r="I46" s="333"/>
      <c r="J46" s="333"/>
      <c r="K46" s="333" t="s">
        <v>1379</v>
      </c>
      <c r="L46" s="334">
        <v>3119117151</v>
      </c>
      <c r="M46" s="333" t="s">
        <v>1353</v>
      </c>
    </row>
    <row r="47" spans="1:13" ht="77.25">
      <c r="A47" s="304" t="s">
        <v>1344</v>
      </c>
      <c r="B47" s="305" t="s">
        <v>1345</v>
      </c>
      <c r="C47" s="335" t="s">
        <v>1404</v>
      </c>
      <c r="D47" s="7" t="s">
        <v>1405</v>
      </c>
      <c r="E47" s="304" t="s">
        <v>1351</v>
      </c>
      <c r="F47" s="331">
        <v>7.32158</v>
      </c>
      <c r="G47" s="332">
        <v>45925</v>
      </c>
      <c r="H47" s="332">
        <v>46022</v>
      </c>
      <c r="I47" s="333"/>
      <c r="J47" s="333"/>
      <c r="K47" s="333" t="s">
        <v>1388</v>
      </c>
      <c r="L47" s="334">
        <v>2262301508</v>
      </c>
      <c r="M47" s="333" t="s">
        <v>1353</v>
      </c>
    </row>
    <row r="48" spans="1:13" ht="90">
      <c r="A48" s="304" t="s">
        <v>1344</v>
      </c>
      <c r="B48" s="305" t="s">
        <v>1345</v>
      </c>
      <c r="C48" s="335" t="s">
        <v>1407</v>
      </c>
      <c r="D48" s="7" t="s">
        <v>1408</v>
      </c>
      <c r="E48" s="304" t="s">
        <v>1351</v>
      </c>
      <c r="F48" s="331">
        <v>8.7041400000000007</v>
      </c>
      <c r="G48" s="332">
        <v>45925</v>
      </c>
      <c r="H48" s="332">
        <v>46022</v>
      </c>
      <c r="I48" s="333"/>
      <c r="J48" s="333"/>
      <c r="K48" s="333" t="s">
        <v>1388</v>
      </c>
      <c r="L48" s="334">
        <v>2262301508</v>
      </c>
      <c r="M48" s="333" t="s">
        <v>1353</v>
      </c>
    </row>
    <row r="49" spans="1:13" ht="77.25">
      <c r="A49" s="304" t="s">
        <v>1344</v>
      </c>
      <c r="B49" s="305" t="s">
        <v>1345</v>
      </c>
      <c r="C49" s="335" t="s">
        <v>1416</v>
      </c>
      <c r="D49" s="7" t="s">
        <v>1417</v>
      </c>
      <c r="E49" s="304" t="s">
        <v>1422</v>
      </c>
      <c r="F49" s="331">
        <v>48.734400000000001</v>
      </c>
      <c r="G49" s="332">
        <v>45929</v>
      </c>
      <c r="H49" s="332">
        <v>46022</v>
      </c>
      <c r="I49" s="333"/>
      <c r="J49" s="333"/>
      <c r="K49" s="333" t="s">
        <v>1366</v>
      </c>
      <c r="L49" s="334">
        <v>2863014917</v>
      </c>
      <c r="M49" s="333" t="s">
        <v>1353</v>
      </c>
    </row>
    <row r="50" spans="1:13" ht="102">
      <c r="A50" s="30" t="s">
        <v>1344</v>
      </c>
      <c r="B50" s="30">
        <v>41210490</v>
      </c>
      <c r="C50" s="30" t="s">
        <v>1428</v>
      </c>
      <c r="D50" s="30" t="s">
        <v>1429</v>
      </c>
      <c r="E50" s="304" t="s">
        <v>1422</v>
      </c>
      <c r="F50" s="336">
        <v>49.84</v>
      </c>
      <c r="G50" s="337">
        <v>45943</v>
      </c>
      <c r="H50" s="337">
        <v>46022</v>
      </c>
      <c r="I50" s="336"/>
      <c r="J50" s="338"/>
      <c r="K50" s="336" t="s">
        <v>1375</v>
      </c>
      <c r="L50" s="336">
        <v>3033708519</v>
      </c>
      <c r="M50" s="333" t="s">
        <v>1353</v>
      </c>
    </row>
    <row r="51" spans="1:13" ht="77.25">
      <c r="A51" s="304" t="s">
        <v>1344</v>
      </c>
      <c r="B51" s="305" t="s">
        <v>1345</v>
      </c>
      <c r="C51" s="335" t="s">
        <v>1401</v>
      </c>
      <c r="D51" s="7" t="s">
        <v>1402</v>
      </c>
      <c r="E51" s="304" t="s">
        <v>1362</v>
      </c>
      <c r="F51" s="331">
        <v>947.00199999999995</v>
      </c>
      <c r="G51" s="332">
        <v>45952</v>
      </c>
      <c r="H51" s="332">
        <v>46022</v>
      </c>
      <c r="I51" s="333"/>
      <c r="J51" s="333" t="s">
        <v>1430</v>
      </c>
      <c r="K51" s="333" t="s">
        <v>1395</v>
      </c>
      <c r="L51" s="334">
        <v>20871808</v>
      </c>
      <c r="M51" s="333"/>
    </row>
    <row r="52" spans="1:13" ht="77.25">
      <c r="A52" s="304" t="s">
        <v>1344</v>
      </c>
      <c r="B52" s="305" t="s">
        <v>1345</v>
      </c>
      <c r="C52" s="335" t="s">
        <v>1401</v>
      </c>
      <c r="D52" s="7" t="s">
        <v>1431</v>
      </c>
      <c r="E52" s="304" t="s">
        <v>1351</v>
      </c>
      <c r="F52" s="331">
        <v>8.4606100000000009</v>
      </c>
      <c r="G52" s="332">
        <v>45960</v>
      </c>
      <c r="H52" s="332">
        <v>46022</v>
      </c>
      <c r="I52" s="333"/>
      <c r="J52" s="333"/>
      <c r="K52" s="333" t="s">
        <v>1388</v>
      </c>
      <c r="L52" s="334">
        <v>2262301508</v>
      </c>
      <c r="M52" s="333" t="s">
        <v>1353</v>
      </c>
    </row>
    <row r="53" spans="1:13" ht="77.25">
      <c r="A53" s="304" t="s">
        <v>1344</v>
      </c>
      <c r="B53" s="305" t="s">
        <v>1345</v>
      </c>
      <c r="C53" s="335" t="s">
        <v>1401</v>
      </c>
      <c r="D53" s="7" t="s">
        <v>1432</v>
      </c>
      <c r="E53" s="304" t="s">
        <v>1354</v>
      </c>
      <c r="F53" s="331">
        <v>7.12</v>
      </c>
      <c r="G53" s="332">
        <v>45971</v>
      </c>
      <c r="H53" s="332">
        <v>46022</v>
      </c>
      <c r="I53" s="333"/>
      <c r="J53" s="333"/>
      <c r="K53" s="333" t="s">
        <v>1379</v>
      </c>
      <c r="L53" s="334">
        <v>3119117151</v>
      </c>
      <c r="M53" s="333" t="s">
        <v>1353</v>
      </c>
    </row>
    <row r="54" spans="1:13" ht="242.25">
      <c r="A54" s="304" t="s">
        <v>1344</v>
      </c>
      <c r="B54" s="305" t="s">
        <v>1345</v>
      </c>
      <c r="C54" s="304" t="s">
        <v>1433</v>
      </c>
      <c r="D54" s="304" t="s">
        <v>1347</v>
      </c>
      <c r="E54" s="304" t="s">
        <v>1348</v>
      </c>
      <c r="F54" s="331">
        <v>2230.0688</v>
      </c>
      <c r="G54" s="332">
        <v>45957</v>
      </c>
      <c r="H54" s="332">
        <v>46022</v>
      </c>
      <c r="I54" s="333"/>
      <c r="J54" s="333" t="s">
        <v>1434</v>
      </c>
      <c r="K54" s="333" t="s">
        <v>1350</v>
      </c>
      <c r="L54" s="334">
        <v>45071726</v>
      </c>
      <c r="M54" s="333"/>
    </row>
    <row r="55" spans="1:13" ht="229.5">
      <c r="A55" s="304" t="s">
        <v>1344</v>
      </c>
      <c r="B55" s="305" t="s">
        <v>1345</v>
      </c>
      <c r="C55" s="304" t="s">
        <v>1346</v>
      </c>
      <c r="D55" s="304" t="s">
        <v>1347</v>
      </c>
      <c r="E55" s="304" t="s">
        <v>1351</v>
      </c>
      <c r="F55" s="331">
        <v>26.06278</v>
      </c>
      <c r="G55" s="332">
        <v>45965</v>
      </c>
      <c r="H55" s="332">
        <v>46022</v>
      </c>
      <c r="I55" s="333"/>
      <c r="J55" s="333"/>
      <c r="K55" s="333" t="s">
        <v>1352</v>
      </c>
      <c r="L55" s="334">
        <v>1763701272</v>
      </c>
      <c r="M55" s="333" t="s">
        <v>1353</v>
      </c>
    </row>
    <row r="56" spans="1:13" ht="89.25">
      <c r="A56" s="304" t="s">
        <v>1344</v>
      </c>
      <c r="B56" s="305" t="s">
        <v>1345</v>
      </c>
      <c r="C56" s="7" t="s">
        <v>1435</v>
      </c>
      <c r="D56" s="7" t="s">
        <v>1436</v>
      </c>
      <c r="E56" s="304" t="s">
        <v>1437</v>
      </c>
      <c r="F56" s="331">
        <v>634.14400000000001</v>
      </c>
      <c r="G56" s="332">
        <v>45910</v>
      </c>
      <c r="H56" s="332">
        <v>46022</v>
      </c>
      <c r="I56" s="333"/>
      <c r="J56" s="333" t="s">
        <v>1438</v>
      </c>
      <c r="K56" s="333" t="s">
        <v>1355</v>
      </c>
      <c r="L56" s="334">
        <v>2815216519</v>
      </c>
      <c r="M56" s="333"/>
    </row>
    <row r="57" spans="1:13" ht="90">
      <c r="A57" s="304" t="s">
        <v>1344</v>
      </c>
      <c r="B57" s="305" t="s">
        <v>1345</v>
      </c>
      <c r="C57" s="335" t="s">
        <v>1413</v>
      </c>
      <c r="D57" s="7" t="s">
        <v>1414</v>
      </c>
      <c r="E57" s="304" t="s">
        <v>1362</v>
      </c>
      <c r="F57" s="331">
        <v>631.53719999999998</v>
      </c>
      <c r="G57" s="332">
        <v>45959</v>
      </c>
      <c r="H57" s="332">
        <v>46022</v>
      </c>
      <c r="I57" s="333"/>
      <c r="J57" s="333" t="s">
        <v>1439</v>
      </c>
      <c r="K57" s="333" t="s">
        <v>1350</v>
      </c>
      <c r="L57" s="334">
        <v>45071726</v>
      </c>
      <c r="M57" s="333"/>
    </row>
    <row r="58" spans="1:13" ht="90">
      <c r="A58" s="304" t="s">
        <v>1344</v>
      </c>
      <c r="B58" s="305" t="s">
        <v>1345</v>
      </c>
      <c r="C58" s="335" t="s">
        <v>1413</v>
      </c>
      <c r="D58" s="7" t="s">
        <v>1414</v>
      </c>
      <c r="E58" s="304" t="s">
        <v>1351</v>
      </c>
      <c r="F58" s="331">
        <v>7.6858300000000002</v>
      </c>
      <c r="G58" s="332">
        <v>45964</v>
      </c>
      <c r="H58" s="332">
        <v>46022</v>
      </c>
      <c r="I58" s="333"/>
      <c r="J58" s="333"/>
      <c r="K58" s="333" t="s">
        <v>1352</v>
      </c>
      <c r="L58" s="334">
        <v>1763701272</v>
      </c>
      <c r="M58" s="333" t="s">
        <v>1353</v>
      </c>
    </row>
    <row r="59" spans="1:13" ht="90">
      <c r="A59" s="304" t="s">
        <v>1344</v>
      </c>
      <c r="B59" s="305" t="s">
        <v>1345</v>
      </c>
      <c r="C59" s="335" t="s">
        <v>1413</v>
      </c>
      <c r="D59" s="7" t="s">
        <v>1414</v>
      </c>
      <c r="E59" s="304" t="s">
        <v>1354</v>
      </c>
      <c r="F59" s="331">
        <v>15.148</v>
      </c>
      <c r="G59" s="332">
        <v>45971</v>
      </c>
      <c r="H59" s="332">
        <v>46022</v>
      </c>
      <c r="I59" s="333"/>
      <c r="J59" s="333"/>
      <c r="K59" s="333" t="s">
        <v>1355</v>
      </c>
      <c r="L59" s="334">
        <v>2815216519</v>
      </c>
      <c r="M59" s="333" t="s">
        <v>1353</v>
      </c>
    </row>
    <row r="60" spans="1:13" ht="318.75">
      <c r="A60" s="304" t="s">
        <v>1344</v>
      </c>
      <c r="B60" s="305" t="s">
        <v>1345</v>
      </c>
      <c r="C60" s="304" t="s">
        <v>1440</v>
      </c>
      <c r="D60" s="304" t="s">
        <v>1357</v>
      </c>
      <c r="E60" s="304" t="s">
        <v>1348</v>
      </c>
      <c r="F60" s="331">
        <f>1053.9708-0.0012</f>
        <v>1053.9696000000001</v>
      </c>
      <c r="G60" s="332">
        <v>45979</v>
      </c>
      <c r="H60" s="332">
        <v>46022</v>
      </c>
      <c r="I60" s="333"/>
      <c r="J60" s="333" t="s">
        <v>1441</v>
      </c>
      <c r="K60" s="333" t="s">
        <v>1359</v>
      </c>
      <c r="L60" s="334">
        <v>414146012141</v>
      </c>
      <c r="M60" s="333"/>
    </row>
    <row r="61" spans="1:13" ht="318.75">
      <c r="A61" s="304" t="s">
        <v>1344</v>
      </c>
      <c r="B61" s="305" t="s">
        <v>1345</v>
      </c>
      <c r="C61" s="304" t="s">
        <v>1440</v>
      </c>
      <c r="D61" s="304" t="s">
        <v>1357</v>
      </c>
      <c r="E61" s="304" t="s">
        <v>1351</v>
      </c>
      <c r="F61" s="331">
        <v>12.544650000000001</v>
      </c>
      <c r="G61" s="332">
        <v>45985</v>
      </c>
      <c r="H61" s="332">
        <v>46022</v>
      </c>
      <c r="I61" s="333"/>
      <c r="J61" s="333"/>
      <c r="K61" s="333" t="s">
        <v>1352</v>
      </c>
      <c r="L61" s="334">
        <v>1763701272</v>
      </c>
      <c r="M61" s="333" t="s">
        <v>1353</v>
      </c>
    </row>
    <row r="62" spans="1:13">
      <c r="J62" s="102"/>
    </row>
    <row r="63" spans="1:13">
      <c r="J63" s="102"/>
    </row>
    <row r="64" spans="1:13">
      <c r="J64" s="102"/>
    </row>
    <row r="65" spans="10:10">
      <c r="J65" s="102"/>
    </row>
    <row r="66" spans="10:10">
      <c r="J66" s="102"/>
    </row>
    <row r="67" spans="10:10">
      <c r="J67" s="102"/>
    </row>
    <row r="68" spans="10:10">
      <c r="J68" s="102"/>
    </row>
    <row r="69" spans="10:10">
      <c r="J69" s="102"/>
    </row>
    <row r="70" spans="10:10">
      <c r="J70" s="102"/>
    </row>
    <row r="71" spans="10:10">
      <c r="J71" s="102"/>
    </row>
    <row r="72" spans="10:10">
      <c r="J72" s="102"/>
    </row>
    <row r="73" spans="10:10">
      <c r="J73" s="102"/>
    </row>
    <row r="74" spans="10:10">
      <c r="J74" s="102"/>
    </row>
    <row r="75" spans="10:10">
      <c r="J75" s="102"/>
    </row>
    <row r="76" spans="10:10">
      <c r="J76" s="102"/>
    </row>
    <row r="77" spans="10:10">
      <c r="J77" s="102"/>
    </row>
    <row r="78" spans="10:10">
      <c r="J78" s="102"/>
    </row>
    <row r="79" spans="10:10">
      <c r="J79" s="102"/>
    </row>
    <row r="80" spans="10:10">
      <c r="J80" s="102"/>
    </row>
    <row r="81" spans="10:10">
      <c r="J81" s="102"/>
    </row>
    <row r="82" spans="10:10">
      <c r="J82" s="102"/>
    </row>
    <row r="83" spans="10:10">
      <c r="J83" s="102"/>
    </row>
    <row r="84" spans="10:10">
      <c r="J84" s="102"/>
    </row>
    <row r="85" spans="10:10">
      <c r="J85" s="102"/>
    </row>
    <row r="86" spans="10:10">
      <c r="J86" s="102"/>
    </row>
    <row r="87" spans="10:10">
      <c r="J87" s="102"/>
    </row>
    <row r="88" spans="10:10">
      <c r="J88" s="102"/>
    </row>
    <row r="89" spans="10:10">
      <c r="J89" s="102"/>
    </row>
    <row r="90" spans="10:10">
      <c r="J90" s="102"/>
    </row>
    <row r="91" spans="10:10">
      <c r="J91" s="102"/>
    </row>
    <row r="92" spans="10:10">
      <c r="J92" s="102"/>
    </row>
    <row r="93" spans="10:10">
      <c r="J93" s="102"/>
    </row>
    <row r="94" spans="10:10">
      <c r="J94" s="102"/>
    </row>
    <row r="95" spans="10:10">
      <c r="J95" s="102"/>
    </row>
    <row r="96" spans="10:10">
      <c r="J96" s="102"/>
    </row>
    <row r="97" spans="10:10">
      <c r="J97" s="102"/>
    </row>
    <row r="98" spans="10:10">
      <c r="J98" s="102"/>
    </row>
    <row r="99" spans="10:10">
      <c r="J99" s="102"/>
    </row>
    <row r="100" spans="10:10">
      <c r="J100" s="102"/>
    </row>
    <row r="101" spans="10:10">
      <c r="J101" s="102"/>
    </row>
    <row r="102" spans="10:10">
      <c r="J102" s="102"/>
    </row>
    <row r="103" spans="10:10">
      <c r="J103" s="102"/>
    </row>
    <row r="104" spans="10:10">
      <c r="J104" s="102"/>
    </row>
    <row r="105" spans="10:10">
      <c r="J105" s="102"/>
    </row>
    <row r="106" spans="10:10">
      <c r="J106" s="102"/>
    </row>
    <row r="107" spans="10:10">
      <c r="J107" s="102"/>
    </row>
    <row r="108" spans="10:10">
      <c r="J108" s="102"/>
    </row>
    <row r="109" spans="10:10">
      <c r="J109" s="102"/>
    </row>
    <row r="110" spans="10:10">
      <c r="J110" s="102"/>
    </row>
    <row r="111" spans="10:10">
      <c r="J111" s="102"/>
    </row>
    <row r="112" spans="10:10">
      <c r="J112" s="102"/>
    </row>
    <row r="113" spans="10:10">
      <c r="J113" s="102"/>
    </row>
    <row r="114" spans="10:10">
      <c r="J114" s="102"/>
    </row>
    <row r="115" spans="10:10">
      <c r="J115" s="102"/>
    </row>
    <row r="116" spans="10:10">
      <c r="J116" s="102"/>
    </row>
    <row r="117" spans="10:10">
      <c r="J117" s="102"/>
    </row>
    <row r="118" spans="10:10">
      <c r="J118" s="102"/>
    </row>
    <row r="119" spans="10:10">
      <c r="J119" s="102"/>
    </row>
    <row r="120" spans="10:10">
      <c r="J120" s="102"/>
    </row>
    <row r="121" spans="10:10">
      <c r="J121" s="102"/>
    </row>
    <row r="122" spans="10:10">
      <c r="J122" s="102"/>
    </row>
    <row r="123" spans="10:10">
      <c r="J123" s="102"/>
    </row>
    <row r="124" spans="10:10">
      <c r="J124" s="102"/>
    </row>
    <row r="125" spans="10:10">
      <c r="J125" s="102"/>
    </row>
    <row r="126" spans="10:10">
      <c r="J126" s="102"/>
    </row>
    <row r="127" spans="10:10">
      <c r="J127" s="102"/>
    </row>
    <row r="128" spans="10:10">
      <c r="J128" s="102"/>
    </row>
    <row r="129" spans="10:10">
      <c r="J129" s="102"/>
    </row>
    <row r="130" spans="10:10">
      <c r="J130" s="102"/>
    </row>
    <row r="131" spans="10:10">
      <c r="J131" s="102"/>
    </row>
    <row r="132" spans="10:10">
      <c r="J132" s="102"/>
    </row>
    <row r="133" spans="10:10">
      <c r="J133" s="102"/>
    </row>
    <row r="134" spans="10:10">
      <c r="J134" s="102"/>
    </row>
    <row r="135" spans="10:10">
      <c r="J135" s="102"/>
    </row>
    <row r="136" spans="10:10">
      <c r="J136" s="102"/>
    </row>
    <row r="137" spans="10:10">
      <c r="J137" s="102"/>
    </row>
    <row r="138" spans="10:10">
      <c r="J138" s="102"/>
    </row>
    <row r="139" spans="10:10">
      <c r="J139" s="102"/>
    </row>
    <row r="140" spans="10:10">
      <c r="J140" s="102"/>
    </row>
    <row r="141" spans="10:10">
      <c r="J141" s="102"/>
    </row>
    <row r="142" spans="10:10">
      <c r="J142" s="102"/>
    </row>
    <row r="143" spans="10:10">
      <c r="J143" s="102"/>
    </row>
    <row r="144" spans="10:10">
      <c r="J144" s="102"/>
    </row>
    <row r="145" spans="10:10">
      <c r="J145" s="102"/>
    </row>
    <row r="146" spans="10:10">
      <c r="J146" s="102"/>
    </row>
    <row r="147" spans="10:10">
      <c r="J147" s="102"/>
    </row>
    <row r="148" spans="10:10">
      <c r="J148" s="102"/>
    </row>
    <row r="149" spans="10:10">
      <c r="J149" s="102"/>
    </row>
    <row r="150" spans="10:10">
      <c r="J150" s="102"/>
    </row>
    <row r="151" spans="10:10">
      <c r="J151" s="102"/>
    </row>
    <row r="152" spans="10:10">
      <c r="J152" s="102"/>
    </row>
    <row r="153" spans="10:10">
      <c r="J153" s="102"/>
    </row>
    <row r="154" spans="10:10">
      <c r="J154" s="102"/>
    </row>
    <row r="155" spans="10:10">
      <c r="J155" s="102"/>
    </row>
    <row r="156" spans="10:10">
      <c r="J156" s="102"/>
    </row>
    <row r="157" spans="10:10">
      <c r="J157" s="102"/>
    </row>
    <row r="158" spans="10:10">
      <c r="J158" s="102"/>
    </row>
    <row r="159" spans="10:10">
      <c r="J159" s="102"/>
    </row>
    <row r="160" spans="10:10">
      <c r="J160" s="102"/>
    </row>
    <row r="161" spans="10:10">
      <c r="J161" s="102"/>
    </row>
    <row r="162" spans="10:10">
      <c r="J162" s="102"/>
    </row>
    <row r="163" spans="10:10">
      <c r="J163" s="102"/>
    </row>
    <row r="164" spans="10:10">
      <c r="J164" s="102"/>
    </row>
    <row r="165" spans="10:10">
      <c r="J165" s="102"/>
    </row>
    <row r="166" spans="10:10">
      <c r="J166" s="102"/>
    </row>
    <row r="167" spans="10:10">
      <c r="J167" s="102"/>
    </row>
    <row r="168" spans="10:10">
      <c r="J168" s="102"/>
    </row>
    <row r="169" spans="10:10">
      <c r="J169" s="102"/>
    </row>
    <row r="170" spans="10:10">
      <c r="J170" s="102"/>
    </row>
    <row r="171" spans="10:10">
      <c r="J171" s="102"/>
    </row>
    <row r="172" spans="10:10">
      <c r="J172" s="102"/>
    </row>
    <row r="173" spans="10:10">
      <c r="J173" s="102"/>
    </row>
    <row r="174" spans="10:10">
      <c r="J174" s="102"/>
    </row>
    <row r="175" spans="10:10">
      <c r="J175" s="102"/>
    </row>
    <row r="176" spans="10:10">
      <c r="J176" s="102"/>
    </row>
    <row r="177" spans="10:10">
      <c r="J177" s="102"/>
    </row>
    <row r="178" spans="10:10">
      <c r="J178" s="102"/>
    </row>
    <row r="179" spans="10:10">
      <c r="J179" s="102"/>
    </row>
    <row r="180" spans="10:10">
      <c r="J180" s="102"/>
    </row>
    <row r="181" spans="10:10">
      <c r="J181" s="102"/>
    </row>
    <row r="182" spans="10:10">
      <c r="J182" s="102"/>
    </row>
    <row r="183" spans="10:10">
      <c r="J183" s="102"/>
    </row>
    <row r="184" spans="10:10">
      <c r="J184" s="102"/>
    </row>
    <row r="185" spans="10:10">
      <c r="J185" s="102"/>
    </row>
    <row r="186" spans="10:10">
      <c r="J186" s="102"/>
    </row>
    <row r="187" spans="10:10">
      <c r="J187" s="102"/>
    </row>
    <row r="188" spans="10:10">
      <c r="J188" s="102"/>
    </row>
    <row r="189" spans="10:10">
      <c r="J189" s="102"/>
    </row>
    <row r="190" spans="10:10">
      <c r="J190" s="102"/>
    </row>
    <row r="191" spans="10:10">
      <c r="J191" s="102"/>
    </row>
    <row r="192" spans="10:10">
      <c r="J192" s="102"/>
    </row>
    <row r="193" spans="10:10">
      <c r="J193" s="102"/>
    </row>
    <row r="194" spans="10:10">
      <c r="J194" s="102"/>
    </row>
    <row r="195" spans="10:10">
      <c r="J195" s="102"/>
    </row>
    <row r="196" spans="10:10">
      <c r="J196" s="102"/>
    </row>
    <row r="197" spans="10:10">
      <c r="J197" s="102"/>
    </row>
    <row r="198" spans="10:10">
      <c r="J198" s="102"/>
    </row>
    <row r="199" spans="10:10">
      <c r="J199" s="102"/>
    </row>
    <row r="200" spans="10:10">
      <c r="J200" s="102"/>
    </row>
    <row r="201" spans="10:10">
      <c r="J201" s="102"/>
    </row>
    <row r="202" spans="10:10">
      <c r="J202" s="102"/>
    </row>
    <row r="203" spans="10:10">
      <c r="J203" s="102"/>
    </row>
    <row r="204" spans="10:10">
      <c r="J204" s="102"/>
    </row>
    <row r="205" spans="10:10">
      <c r="J205" s="102"/>
    </row>
    <row r="206" spans="10:10">
      <c r="J206" s="102"/>
    </row>
    <row r="207" spans="10:10">
      <c r="J207" s="102"/>
    </row>
    <row r="208" spans="10:10">
      <c r="J208" s="102"/>
    </row>
    <row r="209" spans="10:10">
      <c r="J209" s="102"/>
    </row>
    <row r="210" spans="10:10">
      <c r="J210" s="102"/>
    </row>
    <row r="211" spans="10:10">
      <c r="J211" s="102"/>
    </row>
    <row r="212" spans="10:10">
      <c r="J212" s="102"/>
    </row>
    <row r="213" spans="10:10">
      <c r="J213" s="102"/>
    </row>
    <row r="214" spans="10:10">
      <c r="J214" s="102"/>
    </row>
    <row r="215" spans="10:10">
      <c r="J215" s="102"/>
    </row>
    <row r="216" spans="10:10">
      <c r="J216" s="102"/>
    </row>
    <row r="217" spans="10:10">
      <c r="J217" s="102"/>
    </row>
    <row r="218" spans="10:10">
      <c r="J218" s="102"/>
    </row>
    <row r="219" spans="10:10">
      <c r="J219" s="102"/>
    </row>
    <row r="220" spans="10:10">
      <c r="J220" s="102"/>
    </row>
    <row r="221" spans="10:10">
      <c r="J221" s="102"/>
    </row>
    <row r="222" spans="10:10">
      <c r="J222" s="102"/>
    </row>
    <row r="223" spans="10:10">
      <c r="J223" s="102"/>
    </row>
    <row r="224" spans="10:10">
      <c r="J224" s="102"/>
    </row>
    <row r="225" spans="10:10">
      <c r="J225" s="102"/>
    </row>
    <row r="226" spans="10:10">
      <c r="J226" s="102"/>
    </row>
    <row r="227" spans="10:10">
      <c r="J227" s="102"/>
    </row>
    <row r="228" spans="10:10">
      <c r="J228" s="102"/>
    </row>
    <row r="229" spans="10:10">
      <c r="J229" s="102"/>
    </row>
    <row r="230" spans="10:10">
      <c r="J230" s="102"/>
    </row>
    <row r="231" spans="10:10">
      <c r="J231" s="102"/>
    </row>
    <row r="232" spans="10:10">
      <c r="J232" s="102"/>
    </row>
    <row r="233" spans="10:10">
      <c r="J233" s="102"/>
    </row>
    <row r="234" spans="10:10">
      <c r="J234" s="102"/>
    </row>
    <row r="235" spans="10:10">
      <c r="J235" s="102"/>
    </row>
    <row r="236" spans="10:10">
      <c r="J236" s="102"/>
    </row>
    <row r="237" spans="10:10">
      <c r="J237" s="102"/>
    </row>
    <row r="238" spans="10:10">
      <c r="J238" s="102"/>
    </row>
    <row r="239" spans="10:10">
      <c r="J239" s="102"/>
    </row>
    <row r="240" spans="10:10">
      <c r="J240" s="102"/>
    </row>
    <row r="241" spans="10:10">
      <c r="J241" s="102"/>
    </row>
    <row r="242" spans="10:10">
      <c r="J242" s="102"/>
    </row>
    <row r="243" spans="10:10">
      <c r="J243" s="102"/>
    </row>
    <row r="244" spans="10:10">
      <c r="J244" s="102"/>
    </row>
    <row r="245" spans="10:10">
      <c r="J245" s="102"/>
    </row>
    <row r="246" spans="10:10">
      <c r="J246" s="102"/>
    </row>
    <row r="247" spans="10:10">
      <c r="J247" s="102"/>
    </row>
    <row r="248" spans="10:10">
      <c r="J248" s="102"/>
    </row>
    <row r="249" spans="10:10">
      <c r="J249" s="102"/>
    </row>
    <row r="250" spans="10:10">
      <c r="J250" s="102"/>
    </row>
    <row r="251" spans="10:10">
      <c r="J251" s="102"/>
    </row>
    <row r="252" spans="10:10">
      <c r="J252" s="102"/>
    </row>
    <row r="253" spans="10:10">
      <c r="J253" s="102"/>
    </row>
    <row r="254" spans="10:10">
      <c r="J254" s="102"/>
    </row>
    <row r="255" spans="10:10">
      <c r="J255" s="102"/>
    </row>
    <row r="256" spans="10:10">
      <c r="J256" s="102"/>
    </row>
    <row r="257" spans="10:10">
      <c r="J257" s="102"/>
    </row>
    <row r="258" spans="10:10">
      <c r="J258" s="102"/>
    </row>
    <row r="259" spans="10:10">
      <c r="J259" s="102"/>
    </row>
    <row r="260" spans="10:10">
      <c r="J260" s="102"/>
    </row>
    <row r="261" spans="10:10">
      <c r="J261" s="102"/>
    </row>
    <row r="262" spans="10:10">
      <c r="J262" s="102"/>
    </row>
    <row r="263" spans="10:10">
      <c r="J263" s="102"/>
    </row>
    <row r="264" spans="10:10">
      <c r="J264" s="102"/>
    </row>
    <row r="265" spans="10:10">
      <c r="J265" s="102"/>
    </row>
    <row r="266" spans="10:10">
      <c r="J266" s="102"/>
    </row>
    <row r="267" spans="10:10">
      <c r="J267" s="102"/>
    </row>
    <row r="268" spans="10:10">
      <c r="J268" s="102"/>
    </row>
    <row r="269" spans="10:10">
      <c r="J269" s="102"/>
    </row>
    <row r="270" spans="10:10">
      <c r="J270" s="102"/>
    </row>
    <row r="271" spans="10:10">
      <c r="J271" s="102"/>
    </row>
    <row r="272" spans="10:10">
      <c r="J272" s="102"/>
    </row>
    <row r="273" spans="10:10">
      <c r="J273" s="102"/>
    </row>
    <row r="274" spans="10:10">
      <c r="J274" s="102"/>
    </row>
    <row r="275" spans="10:10">
      <c r="J275" s="102"/>
    </row>
    <row r="276" spans="10:10">
      <c r="J276" s="102"/>
    </row>
    <row r="277" spans="10:10">
      <c r="J277" s="102"/>
    </row>
    <row r="278" spans="10:10">
      <c r="J278" s="102"/>
    </row>
    <row r="279" spans="10:10">
      <c r="J279" s="102"/>
    </row>
    <row r="280" spans="10:10">
      <c r="J280" s="102"/>
    </row>
    <row r="281" spans="10:10">
      <c r="J281" s="102"/>
    </row>
    <row r="282" spans="10:10">
      <c r="J282" s="102"/>
    </row>
    <row r="283" spans="10:10">
      <c r="J283" s="102"/>
    </row>
    <row r="284" spans="10:10">
      <c r="J284" s="102"/>
    </row>
    <row r="285" spans="10:10">
      <c r="J285" s="102"/>
    </row>
    <row r="286" spans="10:10">
      <c r="J286" s="102"/>
    </row>
    <row r="287" spans="10:10">
      <c r="J287" s="102"/>
    </row>
    <row r="288" spans="10:10">
      <c r="J288" s="102"/>
    </row>
    <row r="289" spans="10:10">
      <c r="J289" s="102"/>
    </row>
    <row r="290" spans="10:10">
      <c r="J290" s="102"/>
    </row>
    <row r="291" spans="10:10">
      <c r="J291" s="102"/>
    </row>
    <row r="292" spans="10:10">
      <c r="J292" s="102"/>
    </row>
    <row r="293" spans="10:10">
      <c r="J293" s="102"/>
    </row>
    <row r="294" spans="10:10">
      <c r="J294" s="102"/>
    </row>
    <row r="295" spans="10:10">
      <c r="J295" s="102"/>
    </row>
    <row r="296" spans="10:10">
      <c r="J296" s="102"/>
    </row>
    <row r="297" spans="10:10">
      <c r="J297" s="102"/>
    </row>
    <row r="298" spans="10:10">
      <c r="J298" s="102"/>
    </row>
    <row r="299" spans="10:10">
      <c r="J299" s="102"/>
    </row>
    <row r="300" spans="10:10">
      <c r="J300" s="102"/>
    </row>
    <row r="301" spans="10:10">
      <c r="J301" s="102"/>
    </row>
    <row r="302" spans="10:10">
      <c r="J302" s="102"/>
    </row>
    <row r="303" spans="10:10">
      <c r="J303" s="102"/>
    </row>
    <row r="304" spans="10:10">
      <c r="J304" s="102"/>
    </row>
    <row r="305" spans="10:10">
      <c r="J305" s="102"/>
    </row>
    <row r="306" spans="10:10">
      <c r="J306" s="102"/>
    </row>
    <row r="307" spans="10:10">
      <c r="J307" s="102"/>
    </row>
    <row r="308" spans="10:10">
      <c r="J308" s="102"/>
    </row>
    <row r="309" spans="10:10">
      <c r="J309" s="102"/>
    </row>
    <row r="310" spans="10:10">
      <c r="J310" s="102"/>
    </row>
    <row r="311" spans="10:10">
      <c r="J311" s="102"/>
    </row>
    <row r="312" spans="10:10">
      <c r="J312" s="102"/>
    </row>
    <row r="313" spans="10:10">
      <c r="J313" s="102"/>
    </row>
    <row r="314" spans="10:10">
      <c r="J314" s="102"/>
    </row>
    <row r="315" spans="10:10">
      <c r="J315" s="102"/>
    </row>
    <row r="316" spans="10:10">
      <c r="J316" s="102"/>
    </row>
    <row r="317" spans="10:10">
      <c r="J317" s="102"/>
    </row>
    <row r="318" spans="10:10">
      <c r="J318" s="102"/>
    </row>
    <row r="319" spans="10:10">
      <c r="J319" s="102"/>
    </row>
    <row r="320" spans="10:10">
      <c r="J320" s="102"/>
    </row>
    <row r="321" spans="10:10">
      <c r="J321" s="102"/>
    </row>
    <row r="322" spans="10:10">
      <c r="J322" s="102"/>
    </row>
    <row r="323" spans="10:10">
      <c r="J323" s="102"/>
    </row>
    <row r="324" spans="10:10">
      <c r="J324" s="102"/>
    </row>
    <row r="325" spans="10:10">
      <c r="J325" s="102"/>
    </row>
    <row r="326" spans="10:10">
      <c r="J326" s="102"/>
    </row>
    <row r="327" spans="10:10">
      <c r="J327" s="102"/>
    </row>
    <row r="328" spans="10:10">
      <c r="J328" s="102"/>
    </row>
    <row r="329" spans="10:10">
      <c r="J329" s="102"/>
    </row>
    <row r="330" spans="10:10">
      <c r="J330" s="102"/>
    </row>
    <row r="331" spans="10:10">
      <c r="J331" s="102"/>
    </row>
    <row r="332" spans="10:10">
      <c r="J332" s="102"/>
    </row>
    <row r="333" spans="10:10">
      <c r="J333" s="102"/>
    </row>
    <row r="334" spans="10:10">
      <c r="J334" s="102"/>
    </row>
    <row r="335" spans="10:10">
      <c r="J335" s="102"/>
    </row>
    <row r="336" spans="10:10">
      <c r="J336" s="102"/>
    </row>
    <row r="337" spans="10:10">
      <c r="J337" s="102"/>
    </row>
    <row r="338" spans="10:10">
      <c r="J338" s="102"/>
    </row>
    <row r="339" spans="10:10">
      <c r="J339" s="102"/>
    </row>
    <row r="340" spans="10:10">
      <c r="J340" s="102"/>
    </row>
    <row r="341" spans="10:10">
      <c r="J341" s="102"/>
    </row>
    <row r="342" spans="10:10">
      <c r="J342" s="102"/>
    </row>
    <row r="343" spans="10:10">
      <c r="J343" s="102"/>
    </row>
    <row r="344" spans="10:10">
      <c r="J344" s="102"/>
    </row>
    <row r="345" spans="10:10">
      <c r="J345" s="102"/>
    </row>
    <row r="346" spans="10:10">
      <c r="J346" s="102"/>
    </row>
    <row r="347" spans="10:10">
      <c r="J347" s="102"/>
    </row>
    <row r="348" spans="10:10">
      <c r="J348" s="102"/>
    </row>
    <row r="349" spans="10:10">
      <c r="J349" s="102"/>
    </row>
    <row r="350" spans="10:10">
      <c r="J350" s="102"/>
    </row>
    <row r="351" spans="10:10">
      <c r="J351" s="102"/>
    </row>
    <row r="352" spans="10:10">
      <c r="J352" s="102"/>
    </row>
    <row r="353" spans="10:10">
      <c r="J353" s="102"/>
    </row>
    <row r="354" spans="10:10">
      <c r="J354" s="102"/>
    </row>
    <row r="355" spans="10:10">
      <c r="J355" s="102"/>
    </row>
    <row r="356" spans="10:10">
      <c r="J356" s="102"/>
    </row>
    <row r="357" spans="10:10">
      <c r="J357" s="102"/>
    </row>
    <row r="358" spans="10:10">
      <c r="J358" s="102"/>
    </row>
    <row r="359" spans="10:10">
      <c r="J359" s="102"/>
    </row>
    <row r="360" spans="10:10">
      <c r="J360" s="102"/>
    </row>
    <row r="361" spans="10:10">
      <c r="J361" s="102"/>
    </row>
    <row r="362" spans="10:10">
      <c r="J362" s="102"/>
    </row>
    <row r="363" spans="10:10">
      <c r="J363" s="102"/>
    </row>
    <row r="364" spans="10:10">
      <c r="J364" s="102"/>
    </row>
    <row r="365" spans="10:10">
      <c r="J365" s="102"/>
    </row>
    <row r="366" spans="10:10">
      <c r="J366" s="102"/>
    </row>
    <row r="367" spans="10:10">
      <c r="J367" s="102"/>
    </row>
    <row r="368" spans="10:10">
      <c r="J368" s="102"/>
    </row>
    <row r="369" spans="10:10">
      <c r="J369" s="102"/>
    </row>
    <row r="370" spans="10:10">
      <c r="J370" s="102"/>
    </row>
    <row r="371" spans="10:10">
      <c r="J371" s="102"/>
    </row>
    <row r="372" spans="10:10">
      <c r="J372" s="102"/>
    </row>
    <row r="373" spans="10:10">
      <c r="J373" s="102"/>
    </row>
    <row r="374" spans="10:10">
      <c r="J374" s="102"/>
    </row>
    <row r="375" spans="10:10">
      <c r="J375" s="102"/>
    </row>
    <row r="376" spans="10:10">
      <c r="J376" s="102"/>
    </row>
    <row r="377" spans="10:10">
      <c r="J377" s="102"/>
    </row>
    <row r="378" spans="10:10">
      <c r="J378" s="102"/>
    </row>
    <row r="379" spans="10:10">
      <c r="J379" s="102"/>
    </row>
    <row r="380" spans="10:10">
      <c r="J380" s="102"/>
    </row>
    <row r="381" spans="10:10">
      <c r="J381" s="102"/>
    </row>
    <row r="382" spans="10:10">
      <c r="J382" s="102"/>
    </row>
    <row r="383" spans="10:10">
      <c r="J383" s="102"/>
    </row>
    <row r="384" spans="10:10">
      <c r="J384" s="102"/>
    </row>
    <row r="385" spans="10:10">
      <c r="J385" s="102"/>
    </row>
    <row r="386" spans="10:10">
      <c r="J386" s="102"/>
    </row>
    <row r="387" spans="10:10">
      <c r="J387" s="102"/>
    </row>
    <row r="388" spans="10:10">
      <c r="J388" s="102"/>
    </row>
    <row r="389" spans="10:10">
      <c r="J389" s="102"/>
    </row>
    <row r="390" spans="10:10">
      <c r="J390" s="102"/>
    </row>
    <row r="391" spans="10:10">
      <c r="J391" s="102"/>
    </row>
    <row r="392" spans="10:10">
      <c r="J392" s="102"/>
    </row>
    <row r="393" spans="10:10">
      <c r="J393" s="102"/>
    </row>
    <row r="394" spans="10:10">
      <c r="J394" s="102"/>
    </row>
    <row r="395" spans="10:10">
      <c r="J395" s="102"/>
    </row>
    <row r="396" spans="10:10">
      <c r="J396" s="102"/>
    </row>
    <row r="397" spans="10:10">
      <c r="J397" s="102"/>
    </row>
    <row r="398" spans="10:10">
      <c r="J398" s="102"/>
    </row>
    <row r="399" spans="10:10">
      <c r="J399" s="102"/>
    </row>
    <row r="400" spans="10:10">
      <c r="J400" s="102"/>
    </row>
    <row r="401" spans="10:10">
      <c r="J401" s="102"/>
    </row>
    <row r="402" spans="10:10">
      <c r="J402" s="102"/>
    </row>
    <row r="403" spans="10:10">
      <c r="J403" s="102"/>
    </row>
    <row r="404" spans="10:10">
      <c r="J404" s="102"/>
    </row>
    <row r="405" spans="10:10">
      <c r="J405" s="102"/>
    </row>
    <row r="406" spans="10:10">
      <c r="J406" s="102"/>
    </row>
    <row r="407" spans="10:10">
      <c r="J407" s="102"/>
    </row>
    <row r="408" spans="10:10">
      <c r="J408" s="102"/>
    </row>
    <row r="409" spans="10:10">
      <c r="J409" s="102"/>
    </row>
    <row r="410" spans="10:10">
      <c r="J410" s="102"/>
    </row>
    <row r="411" spans="10:10">
      <c r="J411" s="102"/>
    </row>
    <row r="412" spans="10:10">
      <c r="J412" s="102"/>
    </row>
    <row r="413" spans="10:10">
      <c r="J413" s="102"/>
    </row>
    <row r="414" spans="10:10">
      <c r="J414" s="102"/>
    </row>
    <row r="415" spans="10:10">
      <c r="J415" s="102"/>
    </row>
    <row r="416" spans="10:10">
      <c r="J416" s="102"/>
    </row>
    <row r="417" spans="10:10">
      <c r="J417" s="102"/>
    </row>
    <row r="418" spans="10:10">
      <c r="J418" s="102"/>
    </row>
    <row r="419" spans="10:10">
      <c r="J419" s="102"/>
    </row>
    <row r="420" spans="10:10">
      <c r="J420" s="102"/>
    </row>
    <row r="421" spans="10:10">
      <c r="J421" s="102"/>
    </row>
    <row r="422" spans="10:10">
      <c r="J422" s="102"/>
    </row>
    <row r="423" spans="10:10">
      <c r="J423" s="102"/>
    </row>
    <row r="424" spans="10:10">
      <c r="J424" s="102"/>
    </row>
    <row r="425" spans="10:10">
      <c r="J425" s="102"/>
    </row>
    <row r="426" spans="10:10">
      <c r="J426" s="102"/>
    </row>
    <row r="427" spans="10:10">
      <c r="J427" s="102"/>
    </row>
    <row r="428" spans="10:10">
      <c r="J428" s="102"/>
    </row>
    <row r="429" spans="10:10">
      <c r="J429" s="102"/>
    </row>
    <row r="430" spans="10:10">
      <c r="J430" s="102"/>
    </row>
    <row r="431" spans="10:10">
      <c r="J431" s="102"/>
    </row>
    <row r="432" spans="10:10">
      <c r="J432" s="102"/>
    </row>
    <row r="433" spans="10:10">
      <c r="J433" s="102"/>
    </row>
    <row r="434" spans="10:10">
      <c r="J434" s="102"/>
    </row>
    <row r="435" spans="10:10">
      <c r="J435" s="102"/>
    </row>
    <row r="436" spans="10:10">
      <c r="J436" s="102"/>
    </row>
    <row r="437" spans="10:10">
      <c r="J437" s="102"/>
    </row>
    <row r="438" spans="10:10">
      <c r="J438" s="102"/>
    </row>
    <row r="439" spans="10:10">
      <c r="J439" s="102"/>
    </row>
    <row r="440" spans="10:10">
      <c r="J440" s="102"/>
    </row>
    <row r="441" spans="10:10">
      <c r="J441" s="102"/>
    </row>
    <row r="442" spans="10:10">
      <c r="J442" s="102"/>
    </row>
    <row r="443" spans="10:10">
      <c r="J443" s="102"/>
    </row>
    <row r="444" spans="10:10">
      <c r="J444" s="102"/>
    </row>
    <row r="445" spans="10:10">
      <c r="J445" s="102"/>
    </row>
    <row r="446" spans="10:10">
      <c r="J446" s="102"/>
    </row>
    <row r="447" spans="10:10">
      <c r="J447" s="102"/>
    </row>
    <row r="448" spans="10:10">
      <c r="J448" s="102"/>
    </row>
    <row r="449" spans="10:10">
      <c r="J449" s="102"/>
    </row>
    <row r="450" spans="10:10">
      <c r="J450" s="102"/>
    </row>
    <row r="451" spans="10:10">
      <c r="J451" s="102"/>
    </row>
    <row r="452" spans="10:10">
      <c r="J452" s="102"/>
    </row>
    <row r="453" spans="10:10">
      <c r="J453" s="102"/>
    </row>
    <row r="454" spans="10:10">
      <c r="J454" s="102"/>
    </row>
    <row r="455" spans="10:10">
      <c r="J455" s="102"/>
    </row>
    <row r="456" spans="10:10">
      <c r="J456" s="102"/>
    </row>
    <row r="457" spans="10:10">
      <c r="J457" s="102"/>
    </row>
    <row r="458" spans="10:10">
      <c r="J458" s="102"/>
    </row>
    <row r="459" spans="10:10">
      <c r="J459" s="102"/>
    </row>
    <row r="460" spans="10:10">
      <c r="J460" s="102"/>
    </row>
    <row r="461" spans="10:10">
      <c r="J461" s="102"/>
    </row>
    <row r="462" spans="10:10">
      <c r="J462" s="102"/>
    </row>
    <row r="463" spans="10:10">
      <c r="J463" s="102"/>
    </row>
    <row r="464" spans="10:10">
      <c r="J464" s="102"/>
    </row>
    <row r="465" spans="10:10">
      <c r="J465" s="102"/>
    </row>
    <row r="466" spans="10:10">
      <c r="J466" s="102"/>
    </row>
    <row r="467" spans="10:10">
      <c r="J467" s="102"/>
    </row>
    <row r="468" spans="10:10">
      <c r="J468" s="102"/>
    </row>
    <row r="469" spans="10:10">
      <c r="J469" s="102"/>
    </row>
    <row r="470" spans="10:10">
      <c r="J470" s="102"/>
    </row>
    <row r="471" spans="10:10">
      <c r="J471" s="102"/>
    </row>
    <row r="472" spans="10:10">
      <c r="J472" s="102"/>
    </row>
    <row r="473" spans="10:10">
      <c r="J473" s="102"/>
    </row>
    <row r="474" spans="10:10">
      <c r="J474" s="102"/>
    </row>
    <row r="475" spans="10:10">
      <c r="J475" s="102"/>
    </row>
    <row r="476" spans="10:10">
      <c r="J476" s="102"/>
    </row>
    <row r="477" spans="10:10">
      <c r="J477" s="102"/>
    </row>
    <row r="478" spans="10:10">
      <c r="J478" s="102"/>
    </row>
    <row r="479" spans="10:10">
      <c r="J479" s="102"/>
    </row>
    <row r="480" spans="10:10">
      <c r="J480" s="102"/>
    </row>
    <row r="481" spans="10:10">
      <c r="J481" s="102"/>
    </row>
    <row r="482" spans="10:10">
      <c r="J482" s="102"/>
    </row>
    <row r="483" spans="10:10">
      <c r="J483" s="102"/>
    </row>
    <row r="484" spans="10:10">
      <c r="J484" s="102"/>
    </row>
    <row r="485" spans="10:10">
      <c r="J485" s="102"/>
    </row>
    <row r="486" spans="10:10">
      <c r="J486" s="102"/>
    </row>
    <row r="487" spans="10:10">
      <c r="J487" s="102"/>
    </row>
    <row r="488" spans="10:10">
      <c r="J488" s="102"/>
    </row>
    <row r="489" spans="10:10">
      <c r="J489" s="102"/>
    </row>
    <row r="490" spans="10:10">
      <c r="J490" s="102"/>
    </row>
    <row r="491" spans="10:10">
      <c r="J491" s="102"/>
    </row>
    <row r="492" spans="10:10">
      <c r="J492" s="102"/>
    </row>
    <row r="493" spans="10:10">
      <c r="J493" s="102"/>
    </row>
    <row r="494" spans="10:10">
      <c r="J494" s="102"/>
    </row>
    <row r="495" spans="10:10">
      <c r="J495" s="102"/>
    </row>
    <row r="496" spans="10:10">
      <c r="J496" s="102"/>
    </row>
    <row r="497" spans="10:10">
      <c r="J497" s="102"/>
    </row>
    <row r="498" spans="10:10">
      <c r="J498" s="102"/>
    </row>
    <row r="499" spans="10:10">
      <c r="J499" s="102"/>
    </row>
    <row r="500" spans="10:10">
      <c r="J500" s="102"/>
    </row>
    <row r="501" spans="10:10">
      <c r="J501" s="102"/>
    </row>
    <row r="502" spans="10:10">
      <c r="J502" s="102"/>
    </row>
    <row r="503" spans="10:10">
      <c r="J503" s="102"/>
    </row>
    <row r="504" spans="10:10">
      <c r="J504" s="102"/>
    </row>
    <row r="505" spans="10:10">
      <c r="J505" s="102"/>
    </row>
    <row r="506" spans="10:10">
      <c r="J506" s="102"/>
    </row>
    <row r="507" spans="10:10">
      <c r="J507" s="102"/>
    </row>
    <row r="508" spans="10:10">
      <c r="J508" s="102"/>
    </row>
    <row r="509" spans="10:10">
      <c r="J509" s="102"/>
    </row>
    <row r="510" spans="10:10">
      <c r="J510" s="102"/>
    </row>
    <row r="511" spans="10:10">
      <c r="J511" s="102"/>
    </row>
    <row r="512" spans="10:10">
      <c r="J512" s="102"/>
    </row>
    <row r="513" spans="10:10">
      <c r="J513" s="102"/>
    </row>
    <row r="514" spans="10:10">
      <c r="J514" s="102"/>
    </row>
    <row r="515" spans="10:10">
      <c r="J515" s="102"/>
    </row>
    <row r="516" spans="10:10">
      <c r="J516" s="102"/>
    </row>
    <row r="517" spans="10:10">
      <c r="J517" s="102"/>
    </row>
    <row r="518" spans="10:10">
      <c r="J518" s="102"/>
    </row>
    <row r="519" spans="10:10">
      <c r="J519" s="102"/>
    </row>
    <row r="520" spans="10:10">
      <c r="J520" s="102"/>
    </row>
    <row r="521" spans="10:10">
      <c r="J521" s="102"/>
    </row>
    <row r="522" spans="10:10">
      <c r="J522" s="102"/>
    </row>
    <row r="523" spans="10:10">
      <c r="J523" s="102"/>
    </row>
    <row r="524" spans="10:10">
      <c r="J524" s="102"/>
    </row>
    <row r="525" spans="10:10">
      <c r="J525" s="102"/>
    </row>
    <row r="526" spans="10:10">
      <c r="J526" s="102"/>
    </row>
    <row r="527" spans="10:10">
      <c r="J527" s="102"/>
    </row>
    <row r="528" spans="10:10">
      <c r="J528" s="102"/>
    </row>
    <row r="529" spans="10:10">
      <c r="J529" s="102"/>
    </row>
    <row r="530" spans="10:10">
      <c r="J530" s="102"/>
    </row>
    <row r="531" spans="10:10">
      <c r="J531" s="102"/>
    </row>
    <row r="532" spans="10:10">
      <c r="J532" s="102"/>
    </row>
    <row r="533" spans="10:10">
      <c r="J533" s="102"/>
    </row>
    <row r="534" spans="10:10">
      <c r="J534" s="102"/>
    </row>
    <row r="535" spans="10:10">
      <c r="J535" s="102"/>
    </row>
    <row r="536" spans="10:10">
      <c r="J536" s="102"/>
    </row>
    <row r="537" spans="10:10">
      <c r="J537" s="102"/>
    </row>
    <row r="538" spans="10:10">
      <c r="J538" s="102"/>
    </row>
    <row r="539" spans="10:10">
      <c r="J539" s="102"/>
    </row>
    <row r="540" spans="10:10">
      <c r="J540" s="102"/>
    </row>
    <row r="541" spans="10:10">
      <c r="J541" s="102"/>
    </row>
    <row r="542" spans="10:10">
      <c r="J542" s="102"/>
    </row>
    <row r="543" spans="10:10">
      <c r="J543" s="102"/>
    </row>
    <row r="544" spans="10:10">
      <c r="J544" s="102"/>
    </row>
    <row r="545" spans="10:10">
      <c r="J545" s="102"/>
    </row>
    <row r="546" spans="10:10">
      <c r="J546" s="102"/>
    </row>
    <row r="547" spans="10:10">
      <c r="J547" s="102"/>
    </row>
    <row r="548" spans="10:10">
      <c r="J548" s="102"/>
    </row>
    <row r="549" spans="10:10">
      <c r="J549" s="102"/>
    </row>
    <row r="550" spans="10:10">
      <c r="J550" s="102"/>
    </row>
    <row r="551" spans="10:10">
      <c r="J551" s="102"/>
    </row>
    <row r="552" spans="10:10">
      <c r="J552" s="102"/>
    </row>
    <row r="553" spans="10:10">
      <c r="J553" s="102"/>
    </row>
    <row r="554" spans="10:10">
      <c r="J554" s="102"/>
    </row>
    <row r="555" spans="10:10">
      <c r="J555" s="102"/>
    </row>
    <row r="556" spans="10:10">
      <c r="J556" s="102"/>
    </row>
    <row r="557" spans="10:10">
      <c r="J557" s="102"/>
    </row>
    <row r="558" spans="10:10">
      <c r="J558" s="102"/>
    </row>
    <row r="559" spans="10:10">
      <c r="J559" s="102"/>
    </row>
    <row r="560" spans="10:10">
      <c r="J560" s="102"/>
    </row>
    <row r="561" spans="10:10">
      <c r="J561" s="102"/>
    </row>
    <row r="562" spans="10:10">
      <c r="J562" s="102"/>
    </row>
    <row r="563" spans="10:10">
      <c r="J563" s="102"/>
    </row>
    <row r="564" spans="10:10">
      <c r="J564" s="102"/>
    </row>
    <row r="565" spans="10:10">
      <c r="J565" s="102"/>
    </row>
    <row r="566" spans="10:10">
      <c r="J566" s="102"/>
    </row>
    <row r="567" spans="10:10">
      <c r="J567" s="102"/>
    </row>
    <row r="568" spans="10:10">
      <c r="J568" s="102"/>
    </row>
    <row r="569" spans="10:10">
      <c r="J569" s="102"/>
    </row>
    <row r="570" spans="10:10">
      <c r="J570" s="102"/>
    </row>
    <row r="571" spans="10:10">
      <c r="J571" s="102"/>
    </row>
    <row r="572" spans="10:10">
      <c r="J572" s="102"/>
    </row>
    <row r="573" spans="10:10">
      <c r="J573" s="102"/>
    </row>
    <row r="574" spans="10:10">
      <c r="J574" s="102"/>
    </row>
    <row r="575" spans="10:10">
      <c r="J575" s="102"/>
    </row>
    <row r="576" spans="10:10">
      <c r="J576" s="102"/>
    </row>
    <row r="577" spans="10:10">
      <c r="J577" s="102"/>
    </row>
    <row r="578" spans="10:10">
      <c r="J578" s="102"/>
    </row>
    <row r="579" spans="10:10">
      <c r="J579" s="102"/>
    </row>
    <row r="580" spans="10:10">
      <c r="J580" s="102"/>
    </row>
    <row r="581" spans="10:10">
      <c r="J581" s="102"/>
    </row>
    <row r="582" spans="10:10">
      <c r="J582" s="102"/>
    </row>
    <row r="583" spans="10:10">
      <c r="J583" s="102"/>
    </row>
    <row r="584" spans="10:10">
      <c r="J584" s="102"/>
    </row>
    <row r="585" spans="10:10">
      <c r="J585" s="102"/>
    </row>
    <row r="586" spans="10:10">
      <c r="J586" s="102"/>
    </row>
    <row r="587" spans="10:10">
      <c r="J587" s="102"/>
    </row>
    <row r="588" spans="10:10">
      <c r="J588" s="102"/>
    </row>
    <row r="589" spans="10:10">
      <c r="J589" s="102"/>
    </row>
    <row r="590" spans="10:10">
      <c r="J590" s="102"/>
    </row>
    <row r="591" spans="10:10">
      <c r="J591" s="102"/>
    </row>
    <row r="592" spans="10:10">
      <c r="J592" s="102"/>
    </row>
    <row r="593" spans="10:10">
      <c r="J593" s="102"/>
    </row>
    <row r="594" spans="10:10">
      <c r="J594" s="102"/>
    </row>
    <row r="595" spans="10:10">
      <c r="J595" s="102"/>
    </row>
    <row r="596" spans="10:10">
      <c r="J596" s="102"/>
    </row>
    <row r="597" spans="10:10">
      <c r="J597" s="102"/>
    </row>
    <row r="598" spans="10:10">
      <c r="J598" s="102"/>
    </row>
    <row r="599" spans="10:10">
      <c r="J599" s="102"/>
    </row>
    <row r="600" spans="10:10">
      <c r="J600" s="102"/>
    </row>
    <row r="601" spans="10:10">
      <c r="J601" s="102"/>
    </row>
    <row r="602" spans="10:10">
      <c r="J602" s="102"/>
    </row>
    <row r="603" spans="10:10">
      <c r="J603" s="102"/>
    </row>
    <row r="604" spans="10:10">
      <c r="J604" s="102"/>
    </row>
    <row r="605" spans="10:10">
      <c r="J605" s="102"/>
    </row>
    <row r="606" spans="10:10">
      <c r="J606" s="102"/>
    </row>
    <row r="607" spans="10:10">
      <c r="J607" s="102"/>
    </row>
    <row r="608" spans="10:10">
      <c r="J608" s="102"/>
    </row>
    <row r="609" spans="10:10">
      <c r="J609" s="102"/>
    </row>
    <row r="610" spans="10:10">
      <c r="J610" s="102"/>
    </row>
    <row r="611" spans="10:10">
      <c r="J611" s="102"/>
    </row>
    <row r="612" spans="10:10">
      <c r="J612" s="102"/>
    </row>
    <row r="613" spans="10:10">
      <c r="J613" s="102"/>
    </row>
    <row r="614" spans="10:10">
      <c r="J614" s="102"/>
    </row>
    <row r="615" spans="10:10">
      <c r="J615" s="102"/>
    </row>
    <row r="616" spans="10:10">
      <c r="J616" s="102"/>
    </row>
    <row r="617" spans="10:10">
      <c r="J617" s="102"/>
    </row>
    <row r="618" spans="10:10">
      <c r="J618" s="102"/>
    </row>
    <row r="619" spans="10:10">
      <c r="J619" s="102"/>
    </row>
    <row r="620" spans="10:10">
      <c r="J620" s="102"/>
    </row>
    <row r="621" spans="10:10">
      <c r="J621" s="102"/>
    </row>
    <row r="622" spans="10:10">
      <c r="J622" s="102"/>
    </row>
    <row r="623" spans="10:10">
      <c r="J623" s="102"/>
    </row>
    <row r="624" spans="10:10">
      <c r="J624" s="102"/>
    </row>
    <row r="625" spans="10:10">
      <c r="J625" s="102"/>
    </row>
    <row r="626" spans="10:10">
      <c r="J626" s="102"/>
    </row>
    <row r="627" spans="10:10">
      <c r="J627" s="102"/>
    </row>
    <row r="628" spans="10:10">
      <c r="J628" s="102"/>
    </row>
    <row r="629" spans="10:10">
      <c r="J629" s="102"/>
    </row>
    <row r="630" spans="10:10">
      <c r="J630" s="102"/>
    </row>
    <row r="631" spans="10:10">
      <c r="J631" s="102"/>
    </row>
    <row r="632" spans="10:10">
      <c r="J632" s="102"/>
    </row>
    <row r="633" spans="10:10">
      <c r="J633" s="102"/>
    </row>
    <row r="634" spans="10:10">
      <c r="J634" s="102"/>
    </row>
    <row r="635" spans="10:10">
      <c r="J635" s="102"/>
    </row>
    <row r="636" spans="10:10">
      <c r="J636" s="102"/>
    </row>
    <row r="637" spans="10:10">
      <c r="J637" s="102"/>
    </row>
    <row r="638" spans="10:10">
      <c r="J638" s="102"/>
    </row>
    <row r="639" spans="10:10">
      <c r="J639" s="102"/>
    </row>
    <row r="640" spans="10:10">
      <c r="J640" s="102"/>
    </row>
    <row r="641" spans="10:10">
      <c r="J641" s="102"/>
    </row>
    <row r="642" spans="10:10">
      <c r="J642" s="102"/>
    </row>
    <row r="643" spans="10:10">
      <c r="J643" s="102"/>
    </row>
    <row r="644" spans="10:10">
      <c r="J644" s="102"/>
    </row>
    <row r="645" spans="10:10">
      <c r="J645" s="102"/>
    </row>
    <row r="646" spans="10:10">
      <c r="J646" s="102"/>
    </row>
    <row r="647" spans="10:10">
      <c r="J647" s="102"/>
    </row>
    <row r="648" spans="10:10">
      <c r="J648" s="102"/>
    </row>
    <row r="649" spans="10:10">
      <c r="J649" s="102"/>
    </row>
    <row r="650" spans="10:10">
      <c r="J650" s="102"/>
    </row>
    <row r="651" spans="10:10">
      <c r="J651" s="102"/>
    </row>
    <row r="652" spans="10:10">
      <c r="J652" s="102"/>
    </row>
    <row r="653" spans="10:10">
      <c r="J653" s="102"/>
    </row>
    <row r="654" spans="10:10">
      <c r="J654" s="102"/>
    </row>
    <row r="655" spans="10:10">
      <c r="J655" s="102"/>
    </row>
    <row r="656" spans="10:10">
      <c r="J656" s="102"/>
    </row>
    <row r="657" spans="10:10">
      <c r="J657" s="102"/>
    </row>
    <row r="658" spans="10:10">
      <c r="J658" s="102"/>
    </row>
    <row r="659" spans="10:10">
      <c r="J659" s="102"/>
    </row>
    <row r="660" spans="10:10">
      <c r="J660" s="102"/>
    </row>
    <row r="661" spans="10:10">
      <c r="J661" s="102"/>
    </row>
    <row r="662" spans="10:10">
      <c r="J662" s="102"/>
    </row>
    <row r="663" spans="10:10">
      <c r="J663" s="102"/>
    </row>
    <row r="664" spans="10:10">
      <c r="J664" s="102"/>
    </row>
    <row r="665" spans="10:10">
      <c r="J665" s="102"/>
    </row>
    <row r="666" spans="10:10">
      <c r="J666" s="102"/>
    </row>
    <row r="667" spans="10:10">
      <c r="J667" s="102"/>
    </row>
    <row r="668" spans="10:10">
      <c r="J668" s="102"/>
    </row>
    <row r="669" spans="10:10">
      <c r="J669" s="102"/>
    </row>
    <row r="670" spans="10:10">
      <c r="J670" s="102"/>
    </row>
    <row r="671" spans="10:10">
      <c r="J671" s="102"/>
    </row>
    <row r="672" spans="10:10">
      <c r="J672" s="102"/>
    </row>
    <row r="673" spans="10:10">
      <c r="J673" s="102"/>
    </row>
    <row r="674" spans="10:10">
      <c r="J674" s="102"/>
    </row>
    <row r="675" spans="10:10">
      <c r="J675" s="102"/>
    </row>
    <row r="676" spans="10:10">
      <c r="J676" s="102"/>
    </row>
    <row r="677" spans="10:10">
      <c r="J677" s="102"/>
    </row>
    <row r="678" spans="10:10">
      <c r="J678" s="102"/>
    </row>
    <row r="679" spans="10:10">
      <c r="J679" s="102"/>
    </row>
    <row r="680" spans="10:10">
      <c r="J680" s="102"/>
    </row>
    <row r="681" spans="10:10">
      <c r="J681" s="102"/>
    </row>
    <row r="682" spans="10:10">
      <c r="J682" s="102"/>
    </row>
    <row r="683" spans="10:10">
      <c r="J683" s="102"/>
    </row>
    <row r="684" spans="10:10">
      <c r="J684" s="102"/>
    </row>
    <row r="685" spans="10:10">
      <c r="J685" s="102"/>
    </row>
    <row r="686" spans="10:10">
      <c r="J686" s="102"/>
    </row>
    <row r="687" spans="10:10">
      <c r="J687" s="102"/>
    </row>
    <row r="688" spans="10:10">
      <c r="J688" s="102"/>
    </row>
    <row r="689" spans="10:10">
      <c r="J689" s="102"/>
    </row>
    <row r="690" spans="10:10">
      <c r="J690" s="102"/>
    </row>
    <row r="691" spans="10:10">
      <c r="J691" s="102"/>
    </row>
    <row r="692" spans="10:10">
      <c r="J692" s="102"/>
    </row>
    <row r="693" spans="10:10">
      <c r="J693" s="102"/>
    </row>
    <row r="694" spans="10:10">
      <c r="J694" s="102"/>
    </row>
    <row r="695" spans="10:10">
      <c r="J695" s="102"/>
    </row>
    <row r="696" spans="10:10">
      <c r="J696" s="102"/>
    </row>
    <row r="697" spans="10:10">
      <c r="J697" s="102"/>
    </row>
    <row r="698" spans="10:10">
      <c r="J698" s="102"/>
    </row>
    <row r="699" spans="10:10">
      <c r="J699" s="102"/>
    </row>
    <row r="700" spans="10:10">
      <c r="J700" s="102"/>
    </row>
    <row r="701" spans="10:10">
      <c r="J701" s="102"/>
    </row>
    <row r="702" spans="10:10">
      <c r="J702" s="102"/>
    </row>
    <row r="703" spans="10:10">
      <c r="J703" s="102"/>
    </row>
    <row r="704" spans="10:10">
      <c r="J704" s="102"/>
    </row>
    <row r="705" spans="10:10">
      <c r="J705" s="102"/>
    </row>
    <row r="706" spans="10:10">
      <c r="J706" s="102"/>
    </row>
    <row r="707" spans="10:10">
      <c r="J707" s="102"/>
    </row>
    <row r="708" spans="10:10">
      <c r="J708" s="102"/>
    </row>
    <row r="709" spans="10:10">
      <c r="J709" s="102"/>
    </row>
    <row r="710" spans="10:10">
      <c r="J710" s="102"/>
    </row>
    <row r="711" spans="10:10">
      <c r="J711" s="102"/>
    </row>
    <row r="712" spans="10:10">
      <c r="J712" s="102"/>
    </row>
    <row r="713" spans="10:10">
      <c r="J713" s="102"/>
    </row>
    <row r="714" spans="10:10">
      <c r="J714" s="102"/>
    </row>
    <row r="715" spans="10:10">
      <c r="J715" s="102"/>
    </row>
    <row r="716" spans="10:10">
      <c r="J716" s="102"/>
    </row>
    <row r="717" spans="10:10">
      <c r="J717" s="102"/>
    </row>
    <row r="718" spans="10:10">
      <c r="J718" s="102"/>
    </row>
    <row r="719" spans="10:10">
      <c r="J719" s="102"/>
    </row>
    <row r="720" spans="10:10">
      <c r="J720" s="102"/>
    </row>
    <row r="721" spans="10:10">
      <c r="J721" s="102"/>
    </row>
    <row r="722" spans="10:10">
      <c r="J722" s="102"/>
    </row>
    <row r="723" spans="10:10">
      <c r="J723" s="102"/>
    </row>
    <row r="724" spans="10:10">
      <c r="J724" s="102"/>
    </row>
    <row r="725" spans="10:10">
      <c r="J725" s="102"/>
    </row>
    <row r="726" spans="10:10">
      <c r="J726" s="102"/>
    </row>
    <row r="727" spans="10:10">
      <c r="J727" s="102"/>
    </row>
    <row r="728" spans="10:10">
      <c r="J728" s="102"/>
    </row>
    <row r="729" spans="10:10">
      <c r="J729" s="102"/>
    </row>
    <row r="730" spans="10:10">
      <c r="J730" s="102"/>
    </row>
    <row r="731" spans="10:10">
      <c r="J731" s="102"/>
    </row>
    <row r="732" spans="10:10">
      <c r="J732" s="102"/>
    </row>
    <row r="733" spans="10:10">
      <c r="J733" s="102"/>
    </row>
    <row r="734" spans="10:10">
      <c r="J734" s="102"/>
    </row>
    <row r="735" spans="10:10">
      <c r="J735" s="102"/>
    </row>
    <row r="736" spans="10:10">
      <c r="J736" s="102"/>
    </row>
    <row r="737" spans="10:10">
      <c r="J737" s="102"/>
    </row>
    <row r="738" spans="10:10">
      <c r="J738" s="102"/>
    </row>
    <row r="739" spans="10:10">
      <c r="J739" s="102"/>
    </row>
    <row r="740" spans="10:10">
      <c r="J740" s="102"/>
    </row>
    <row r="741" spans="10:10">
      <c r="J741" s="102"/>
    </row>
    <row r="742" spans="10:10">
      <c r="J742" s="102"/>
    </row>
    <row r="743" spans="10:10">
      <c r="J743" s="102"/>
    </row>
    <row r="744" spans="10:10">
      <c r="J744" s="102"/>
    </row>
    <row r="745" spans="10:10">
      <c r="J745" s="102"/>
    </row>
    <row r="746" spans="10:10">
      <c r="J746" s="102"/>
    </row>
    <row r="747" spans="10:10">
      <c r="J747" s="102"/>
    </row>
    <row r="748" spans="10:10">
      <c r="J748" s="102"/>
    </row>
    <row r="749" spans="10:10">
      <c r="J749" s="102"/>
    </row>
    <row r="750" spans="10:10">
      <c r="J750" s="102"/>
    </row>
    <row r="751" spans="10:10">
      <c r="J751" s="102"/>
    </row>
    <row r="752" spans="10:10">
      <c r="J752" s="102"/>
    </row>
    <row r="753" spans="10:10">
      <c r="J753" s="102"/>
    </row>
    <row r="754" spans="10:10">
      <c r="J754" s="102"/>
    </row>
    <row r="755" spans="10:10">
      <c r="J755" s="102"/>
    </row>
    <row r="756" spans="10:10">
      <c r="J756" s="102"/>
    </row>
    <row r="757" spans="10:10">
      <c r="J757" s="102"/>
    </row>
    <row r="758" spans="10:10">
      <c r="J758" s="102"/>
    </row>
    <row r="759" spans="10:10">
      <c r="J759" s="102"/>
    </row>
    <row r="760" spans="10:10">
      <c r="J760" s="102"/>
    </row>
    <row r="761" spans="10:10">
      <c r="J761" s="102"/>
    </row>
    <row r="762" spans="10:10">
      <c r="J762" s="102"/>
    </row>
    <row r="763" spans="10:10">
      <c r="J763" s="102"/>
    </row>
    <row r="764" spans="10:10">
      <c r="J764" s="102"/>
    </row>
    <row r="765" spans="10:10">
      <c r="J765" s="102"/>
    </row>
    <row r="766" spans="10:10">
      <c r="J766" s="102"/>
    </row>
    <row r="767" spans="10:10">
      <c r="J767" s="102"/>
    </row>
    <row r="768" spans="10:10">
      <c r="J768" s="102"/>
    </row>
    <row r="769" spans="10:10">
      <c r="J769" s="102"/>
    </row>
    <row r="770" spans="10:10">
      <c r="J770" s="102"/>
    </row>
    <row r="771" spans="10:10">
      <c r="J771" s="102"/>
    </row>
    <row r="772" spans="10:10">
      <c r="J772" s="102"/>
    </row>
    <row r="773" spans="10:10">
      <c r="J773" s="102"/>
    </row>
    <row r="774" spans="10:10">
      <c r="J774" s="102"/>
    </row>
    <row r="775" spans="10:10">
      <c r="J775" s="102"/>
    </row>
    <row r="776" spans="10:10">
      <c r="J776" s="102"/>
    </row>
    <row r="777" spans="10:10">
      <c r="J777" s="102"/>
    </row>
    <row r="778" spans="10:10">
      <c r="J778" s="102"/>
    </row>
    <row r="779" spans="10:10">
      <c r="J779" s="102"/>
    </row>
    <row r="780" spans="10:10">
      <c r="J780" s="102"/>
    </row>
    <row r="781" spans="10:10">
      <c r="J781" s="102"/>
    </row>
    <row r="782" spans="10:10">
      <c r="J782" s="102"/>
    </row>
    <row r="783" spans="10:10">
      <c r="J783" s="102"/>
    </row>
    <row r="784" spans="10:10">
      <c r="J784" s="102"/>
    </row>
    <row r="785" spans="10:10">
      <c r="J785" s="102"/>
    </row>
    <row r="786" spans="10:10">
      <c r="J786" s="102"/>
    </row>
    <row r="787" spans="10:10">
      <c r="J787" s="102"/>
    </row>
    <row r="788" spans="10:10">
      <c r="J788" s="102"/>
    </row>
    <row r="789" spans="10:10">
      <c r="J789" s="102"/>
    </row>
    <row r="790" spans="10:10">
      <c r="J790" s="102"/>
    </row>
    <row r="791" spans="10:10">
      <c r="J791" s="102"/>
    </row>
    <row r="792" spans="10:10">
      <c r="J792" s="102"/>
    </row>
    <row r="793" spans="10:10">
      <c r="J793" s="102"/>
    </row>
    <row r="794" spans="10:10">
      <c r="J794" s="102"/>
    </row>
    <row r="795" spans="10:10">
      <c r="J795" s="102"/>
    </row>
    <row r="796" spans="10:10">
      <c r="J796" s="102"/>
    </row>
    <row r="797" spans="10:10">
      <c r="J797" s="102"/>
    </row>
    <row r="798" spans="10:10">
      <c r="J798" s="102"/>
    </row>
    <row r="799" spans="10:10">
      <c r="J799" s="102"/>
    </row>
    <row r="800" spans="10:10">
      <c r="J800" s="102"/>
    </row>
    <row r="801" spans="10:10">
      <c r="J801" s="102"/>
    </row>
    <row r="802" spans="10:10">
      <c r="J802" s="102"/>
    </row>
    <row r="803" spans="10:10">
      <c r="J803" s="102"/>
    </row>
    <row r="804" spans="10:10">
      <c r="J804" s="102"/>
    </row>
    <row r="805" spans="10:10">
      <c r="J805" s="102"/>
    </row>
    <row r="806" spans="10:10">
      <c r="J806" s="102"/>
    </row>
    <row r="807" spans="10:10">
      <c r="J807" s="102"/>
    </row>
    <row r="808" spans="10:10">
      <c r="J808" s="102"/>
    </row>
    <row r="809" spans="10:10">
      <c r="J809" s="102"/>
    </row>
    <row r="810" spans="10:10">
      <c r="J810" s="102"/>
    </row>
    <row r="811" spans="10:10">
      <c r="J811" s="102"/>
    </row>
    <row r="812" spans="10:10">
      <c r="J812" s="102"/>
    </row>
    <row r="813" spans="10:10">
      <c r="J813" s="102"/>
    </row>
    <row r="814" spans="10:10">
      <c r="J814" s="102"/>
    </row>
    <row r="815" spans="10:10">
      <c r="J815" s="102"/>
    </row>
    <row r="816" spans="10:10">
      <c r="J816" s="102"/>
    </row>
    <row r="817" spans="10:10">
      <c r="J817" s="102"/>
    </row>
    <row r="818" spans="10:10">
      <c r="J818" s="102"/>
    </row>
    <row r="819" spans="10:10">
      <c r="J819" s="102"/>
    </row>
    <row r="820" spans="10:10">
      <c r="J820" s="102"/>
    </row>
    <row r="821" spans="10:10">
      <c r="J821" s="102"/>
    </row>
    <row r="822" spans="10:10">
      <c r="J822" s="102"/>
    </row>
    <row r="823" spans="10:10">
      <c r="J823" s="102"/>
    </row>
    <row r="824" spans="10:10">
      <c r="J824" s="102"/>
    </row>
    <row r="825" spans="10:10">
      <c r="J825" s="102"/>
    </row>
    <row r="826" spans="10:10">
      <c r="J826" s="102"/>
    </row>
    <row r="827" spans="10:10">
      <c r="J827" s="102"/>
    </row>
    <row r="828" spans="10:10">
      <c r="J828" s="102"/>
    </row>
    <row r="829" spans="10:10">
      <c r="J829" s="102"/>
    </row>
    <row r="830" spans="10:10">
      <c r="J830" s="102"/>
    </row>
    <row r="831" spans="10:10">
      <c r="J831" s="102"/>
    </row>
    <row r="832" spans="10:10">
      <c r="J832" s="102"/>
    </row>
    <row r="833" spans="10:10">
      <c r="J833" s="102"/>
    </row>
    <row r="834" spans="10:10">
      <c r="J834" s="102"/>
    </row>
    <row r="835" spans="10:10">
      <c r="J835" s="102"/>
    </row>
    <row r="836" spans="10:10">
      <c r="J836" s="102"/>
    </row>
    <row r="837" spans="10:10">
      <c r="J837" s="102"/>
    </row>
    <row r="838" spans="10:10">
      <c r="J838" s="102"/>
    </row>
    <row r="839" spans="10:10">
      <c r="J839" s="102"/>
    </row>
    <row r="840" spans="10:10">
      <c r="J840" s="102"/>
    </row>
    <row r="841" spans="10:10">
      <c r="J841" s="102"/>
    </row>
    <row r="842" spans="10:10">
      <c r="J842" s="102"/>
    </row>
    <row r="843" spans="10:10">
      <c r="J843" s="102"/>
    </row>
    <row r="844" spans="10:10">
      <c r="J844" s="102"/>
    </row>
    <row r="845" spans="10:10">
      <c r="J845" s="102"/>
    </row>
    <row r="846" spans="10:10">
      <c r="J846" s="102"/>
    </row>
    <row r="847" spans="10:10">
      <c r="J847" s="102"/>
    </row>
    <row r="848" spans="10:10">
      <c r="J848" s="102"/>
    </row>
    <row r="849" spans="10:10">
      <c r="J849" s="102"/>
    </row>
    <row r="850" spans="10:10">
      <c r="J850" s="102"/>
    </row>
    <row r="851" spans="10:10">
      <c r="J851" s="102"/>
    </row>
    <row r="852" spans="10:10">
      <c r="J852" s="102"/>
    </row>
    <row r="853" spans="10:10">
      <c r="J853" s="102"/>
    </row>
    <row r="854" spans="10:10">
      <c r="J854" s="102"/>
    </row>
    <row r="855" spans="10:10">
      <c r="J855" s="102"/>
    </row>
    <row r="856" spans="10:10">
      <c r="J856" s="102"/>
    </row>
    <row r="857" spans="10:10">
      <c r="J857" s="102"/>
    </row>
    <row r="858" spans="10:10">
      <c r="J858" s="102"/>
    </row>
    <row r="859" spans="10:10">
      <c r="J859" s="102"/>
    </row>
    <row r="860" spans="10:10">
      <c r="J860" s="102"/>
    </row>
    <row r="861" spans="10:10">
      <c r="J861" s="102"/>
    </row>
    <row r="862" spans="10:10">
      <c r="J862" s="102"/>
    </row>
    <row r="863" spans="10:10">
      <c r="J863" s="102"/>
    </row>
    <row r="864" spans="10:10">
      <c r="J864" s="102"/>
    </row>
    <row r="865" spans="10:10">
      <c r="J865" s="102"/>
    </row>
    <row r="866" spans="10:10">
      <c r="J866" s="102"/>
    </row>
    <row r="867" spans="10:10">
      <c r="J867" s="102"/>
    </row>
    <row r="868" spans="10:10">
      <c r="J868" s="102"/>
    </row>
    <row r="869" spans="10:10">
      <c r="J869" s="102"/>
    </row>
    <row r="870" spans="10:10">
      <c r="J870" s="102"/>
    </row>
    <row r="871" spans="10:10">
      <c r="J871" s="102"/>
    </row>
    <row r="872" spans="10:10">
      <c r="J872" s="102"/>
    </row>
    <row r="873" spans="10:10">
      <c r="J873" s="102"/>
    </row>
    <row r="874" spans="10:10">
      <c r="J874" s="102"/>
    </row>
    <row r="875" spans="10:10">
      <c r="J875" s="102"/>
    </row>
    <row r="876" spans="10:10">
      <c r="J876" s="102"/>
    </row>
    <row r="877" spans="10:10">
      <c r="J877" s="102"/>
    </row>
    <row r="878" spans="10:10">
      <c r="J878" s="102"/>
    </row>
    <row r="879" spans="10:10">
      <c r="J879" s="102"/>
    </row>
    <row r="880" spans="10:10">
      <c r="J880" s="102"/>
    </row>
    <row r="881" spans="10:10">
      <c r="J881" s="102"/>
    </row>
    <row r="882" spans="10:10">
      <c r="J882" s="102"/>
    </row>
    <row r="883" spans="10:10">
      <c r="J883" s="102"/>
    </row>
    <row r="884" spans="10:10">
      <c r="J884" s="102"/>
    </row>
    <row r="885" spans="10:10">
      <c r="J885" s="102"/>
    </row>
    <row r="886" spans="10:10">
      <c r="J886" s="102"/>
    </row>
    <row r="887" spans="10:10">
      <c r="J887" s="102"/>
    </row>
    <row r="888" spans="10:10">
      <c r="J888" s="102"/>
    </row>
    <row r="889" spans="10:10">
      <c r="J889" s="102"/>
    </row>
    <row r="890" spans="10:10">
      <c r="J890" s="102"/>
    </row>
    <row r="891" spans="10:10">
      <c r="J891" s="102"/>
    </row>
    <row r="892" spans="10:10">
      <c r="J892" s="102"/>
    </row>
    <row r="893" spans="10:10">
      <c r="J893" s="102"/>
    </row>
    <row r="894" spans="10:10">
      <c r="J894" s="102"/>
    </row>
    <row r="895" spans="10:10">
      <c r="J895" s="102"/>
    </row>
    <row r="896" spans="10:10">
      <c r="J896" s="102"/>
    </row>
    <row r="897" spans="10:10">
      <c r="J897" s="102"/>
    </row>
    <row r="898" spans="10:10">
      <c r="J898" s="102"/>
    </row>
    <row r="899" spans="10:10">
      <c r="J899" s="102"/>
    </row>
    <row r="900" spans="10:10">
      <c r="J900" s="102"/>
    </row>
    <row r="901" spans="10:10">
      <c r="J901" s="102"/>
    </row>
    <row r="902" spans="10:10">
      <c r="J902" s="102"/>
    </row>
    <row r="903" spans="10:10">
      <c r="J903" s="102"/>
    </row>
    <row r="904" spans="10:10">
      <c r="J904" s="102"/>
    </row>
    <row r="905" spans="10:10">
      <c r="J905" s="102"/>
    </row>
    <row r="906" spans="10:10">
      <c r="J906" s="102"/>
    </row>
    <row r="907" spans="10:10">
      <c r="J907" s="102"/>
    </row>
    <row r="908" spans="10:10">
      <c r="J908" s="102"/>
    </row>
    <row r="909" spans="10:10">
      <c r="J909" s="102"/>
    </row>
    <row r="910" spans="10:10">
      <c r="J910" s="102"/>
    </row>
    <row r="911" spans="10:10">
      <c r="J911" s="102"/>
    </row>
    <row r="912" spans="10:10">
      <c r="J912" s="102"/>
    </row>
    <row r="913" spans="10:10">
      <c r="J913" s="102"/>
    </row>
    <row r="914" spans="10:10">
      <c r="J914" s="102"/>
    </row>
    <row r="915" spans="10:10">
      <c r="J915" s="102"/>
    </row>
    <row r="916" spans="10:10">
      <c r="J916" s="102"/>
    </row>
    <row r="917" spans="10:10">
      <c r="J917" s="102"/>
    </row>
    <row r="918" spans="10:10">
      <c r="J918" s="102"/>
    </row>
    <row r="919" spans="10:10">
      <c r="J919" s="102"/>
    </row>
    <row r="920" spans="10:10">
      <c r="J920" s="102"/>
    </row>
    <row r="921" spans="10:10">
      <c r="J921" s="102"/>
    </row>
    <row r="922" spans="10:10">
      <c r="J922" s="102"/>
    </row>
    <row r="923" spans="10:10">
      <c r="J923" s="102"/>
    </row>
    <row r="924" spans="10:10">
      <c r="J924" s="102"/>
    </row>
    <row r="925" spans="10:10">
      <c r="J925" s="102"/>
    </row>
    <row r="926" spans="10:10">
      <c r="J926" s="102"/>
    </row>
    <row r="927" spans="10:10">
      <c r="J927" s="102"/>
    </row>
    <row r="928" spans="10:10">
      <c r="J928" s="102"/>
    </row>
    <row r="929" spans="10:10">
      <c r="J929" s="102"/>
    </row>
    <row r="930" spans="10:10">
      <c r="J930" s="102"/>
    </row>
    <row r="931" spans="10:10">
      <c r="J931" s="102"/>
    </row>
    <row r="932" spans="10:10">
      <c r="J932" s="102"/>
    </row>
    <row r="933" spans="10:10">
      <c r="J933" s="102"/>
    </row>
    <row r="934" spans="10:10">
      <c r="J934" s="102"/>
    </row>
    <row r="935" spans="10:10">
      <c r="J935" s="102"/>
    </row>
    <row r="936" spans="10:10">
      <c r="J936" s="102"/>
    </row>
    <row r="937" spans="10:10">
      <c r="J937" s="102"/>
    </row>
    <row r="938" spans="10:10">
      <c r="J938" s="102"/>
    </row>
    <row r="939" spans="10:10">
      <c r="J939" s="102"/>
    </row>
    <row r="940" spans="10:10">
      <c r="J940" s="102"/>
    </row>
    <row r="941" spans="10:10">
      <c r="J941" s="102"/>
    </row>
    <row r="942" spans="10:10">
      <c r="J942" s="102"/>
    </row>
    <row r="943" spans="10:10">
      <c r="J943" s="102"/>
    </row>
    <row r="944" spans="10:10">
      <c r="J944" s="102"/>
    </row>
    <row r="945" spans="10:10">
      <c r="J945" s="102"/>
    </row>
    <row r="946" spans="10:10">
      <c r="J946" s="102"/>
    </row>
    <row r="947" spans="10:10">
      <c r="J947" s="102"/>
    </row>
    <row r="948" spans="10:10">
      <c r="J948" s="102"/>
    </row>
    <row r="949" spans="10:10">
      <c r="J949" s="102"/>
    </row>
    <row r="950" spans="10:10">
      <c r="J950" s="102"/>
    </row>
    <row r="951" spans="10:10">
      <c r="J951" s="102"/>
    </row>
    <row r="952" spans="10:10">
      <c r="J952" s="102"/>
    </row>
    <row r="953" spans="10:10">
      <c r="J953" s="102"/>
    </row>
    <row r="954" spans="10:10">
      <c r="J954" s="102"/>
    </row>
    <row r="955" spans="10:10">
      <c r="J955" s="102"/>
    </row>
    <row r="956" spans="10:10">
      <c r="J956" s="102"/>
    </row>
    <row r="957" spans="10:10">
      <c r="J957" s="102"/>
    </row>
    <row r="958" spans="10:10">
      <c r="J958" s="102"/>
    </row>
    <row r="959" spans="10:10">
      <c r="J959" s="102"/>
    </row>
    <row r="960" spans="10:10">
      <c r="J960" s="102"/>
    </row>
    <row r="961" spans="10:10">
      <c r="J961" s="102"/>
    </row>
    <row r="962" spans="10:10">
      <c r="J962" s="102"/>
    </row>
    <row r="963" spans="10:10">
      <c r="J963" s="102"/>
    </row>
    <row r="964" spans="10:10">
      <c r="J964" s="102"/>
    </row>
    <row r="965" spans="10:10">
      <c r="J965" s="102"/>
    </row>
    <row r="966" spans="10:10">
      <c r="J966" s="102"/>
    </row>
    <row r="967" spans="10:10">
      <c r="J967" s="102"/>
    </row>
    <row r="968" spans="10:10">
      <c r="J968" s="102"/>
    </row>
    <row r="969" spans="10:10">
      <c r="J969" s="102"/>
    </row>
    <row r="970" spans="10:10">
      <c r="J970" s="102"/>
    </row>
    <row r="971" spans="10:10">
      <c r="J971" s="102"/>
    </row>
    <row r="972" spans="10:10">
      <c r="J972" s="102"/>
    </row>
    <row r="973" spans="10:10">
      <c r="J973" s="102"/>
    </row>
    <row r="974" spans="10:10">
      <c r="J974" s="102"/>
    </row>
    <row r="975" spans="10:10">
      <c r="J975" s="102"/>
    </row>
    <row r="976" spans="10:10">
      <c r="J976" s="102"/>
    </row>
    <row r="977" spans="10:10">
      <c r="J977" s="102"/>
    </row>
    <row r="978" spans="10:10">
      <c r="J978" s="102"/>
    </row>
    <row r="979" spans="10:10">
      <c r="J979" s="102"/>
    </row>
    <row r="980" spans="10:10">
      <c r="J980" s="102"/>
    </row>
    <row r="981" spans="10:10">
      <c r="J981" s="102"/>
    </row>
    <row r="982" spans="10:10">
      <c r="J982" s="102"/>
    </row>
    <row r="983" spans="10:10">
      <c r="J983" s="102"/>
    </row>
    <row r="984" spans="10:10">
      <c r="J984" s="102"/>
    </row>
    <row r="985" spans="10:10">
      <c r="J985" s="102"/>
    </row>
    <row r="986" spans="10:10">
      <c r="J986" s="102"/>
    </row>
    <row r="987" spans="10:10">
      <c r="J987" s="102"/>
    </row>
    <row r="988" spans="10:10">
      <c r="J988" s="102"/>
    </row>
    <row r="989" spans="10:10">
      <c r="J989" s="102"/>
    </row>
    <row r="990" spans="10:10">
      <c r="J990" s="102"/>
    </row>
    <row r="991" spans="10:10">
      <c r="J991" s="102"/>
    </row>
    <row r="992" spans="10:10">
      <c r="J992" s="102"/>
    </row>
    <row r="993" spans="10:10">
      <c r="J993" s="102"/>
    </row>
    <row r="994" spans="10:10">
      <c r="J994" s="102"/>
    </row>
    <row r="995" spans="10:10">
      <c r="J995" s="102"/>
    </row>
    <row r="996" spans="10:10">
      <c r="J996" s="102"/>
    </row>
    <row r="997" spans="10:10">
      <c r="J997" s="102"/>
    </row>
    <row r="998" spans="10:10">
      <c r="J998" s="102"/>
    </row>
    <row r="999" spans="10:10">
      <c r="J999" s="102"/>
    </row>
    <row r="1000" spans="10:10">
      <c r="J1000" s="102"/>
    </row>
    <row r="1001" spans="10:10">
      <c r="J1001" s="102"/>
    </row>
    <row r="1002" spans="10:10">
      <c r="J1002" s="102"/>
    </row>
    <row r="1003" spans="10:10">
      <c r="J1003" s="102"/>
    </row>
    <row r="1004" spans="10:10">
      <c r="J1004" s="102"/>
    </row>
    <row r="1005" spans="10:10">
      <c r="J1005" s="102"/>
    </row>
    <row r="1006" spans="10:10">
      <c r="J1006" s="102"/>
    </row>
    <row r="1007" spans="10:10">
      <c r="J1007" s="102"/>
    </row>
    <row r="1008" spans="10:10">
      <c r="J1008" s="102"/>
    </row>
    <row r="1009" spans="10:10">
      <c r="J1009" s="102"/>
    </row>
    <row r="1010" spans="10:10">
      <c r="J1010" s="102"/>
    </row>
    <row r="1011" spans="10:10">
      <c r="J1011" s="102"/>
    </row>
    <row r="1012" spans="10:10">
      <c r="J1012" s="102"/>
    </row>
    <row r="1013" spans="10:10">
      <c r="J1013" s="102"/>
    </row>
    <row r="1014" spans="10:10">
      <c r="J1014" s="102"/>
    </row>
    <row r="1015" spans="10:10">
      <c r="J1015" s="102"/>
    </row>
    <row r="1016" spans="10:10">
      <c r="J1016" s="102"/>
    </row>
    <row r="1017" spans="10:10">
      <c r="J1017" s="102"/>
    </row>
    <row r="1018" spans="10:10">
      <c r="J1018" s="102"/>
    </row>
    <row r="1019" spans="10:10">
      <c r="J1019" s="102"/>
    </row>
    <row r="1020" spans="10:10">
      <c r="J1020" s="102"/>
    </row>
    <row r="1021" spans="10:10">
      <c r="J1021" s="102"/>
    </row>
    <row r="1022" spans="10:10">
      <c r="J1022" s="102"/>
    </row>
    <row r="1023" spans="10:10">
      <c r="J1023" s="102"/>
    </row>
    <row r="1024" spans="10:10">
      <c r="J1024" s="102"/>
    </row>
    <row r="1025" spans="10:10">
      <c r="J1025" s="102"/>
    </row>
    <row r="1026" spans="10:10">
      <c r="J1026" s="102"/>
    </row>
    <row r="1027" spans="10:10">
      <c r="J1027" s="102"/>
    </row>
    <row r="1028" spans="10:10">
      <c r="J1028" s="102"/>
    </row>
    <row r="1029" spans="10:10">
      <c r="J1029" s="102"/>
    </row>
    <row r="1030" spans="10:10">
      <c r="J1030" s="102"/>
    </row>
    <row r="1031" spans="10:10">
      <c r="J1031" s="102"/>
    </row>
    <row r="1032" spans="10:10">
      <c r="J1032" s="102"/>
    </row>
    <row r="1033" spans="10:10">
      <c r="J1033" s="102"/>
    </row>
    <row r="1034" spans="10:10">
      <c r="J1034" s="102"/>
    </row>
    <row r="1035" spans="10:10">
      <c r="J1035" s="102"/>
    </row>
    <row r="1036" spans="10:10">
      <c r="J1036" s="102"/>
    </row>
    <row r="1037" spans="10:10">
      <c r="J1037" s="102"/>
    </row>
    <row r="1038" spans="10:10">
      <c r="J1038" s="102"/>
    </row>
    <row r="1039" spans="10:10">
      <c r="J1039" s="102"/>
    </row>
    <row r="1040" spans="10:10">
      <c r="J1040" s="102"/>
    </row>
    <row r="1041" spans="10:10">
      <c r="J1041" s="102"/>
    </row>
    <row r="1042" spans="10:10">
      <c r="J1042" s="102"/>
    </row>
    <row r="1043" spans="10:10">
      <c r="J1043" s="102"/>
    </row>
    <row r="1044" spans="10:10">
      <c r="J1044" s="102"/>
    </row>
    <row r="1045" spans="10:10">
      <c r="J1045" s="102"/>
    </row>
    <row r="1046" spans="10:10">
      <c r="J1046" s="102"/>
    </row>
    <row r="1047" spans="10:10">
      <c r="J1047" s="102"/>
    </row>
    <row r="1048" spans="10:10">
      <c r="J1048" s="102"/>
    </row>
    <row r="1049" spans="10:10">
      <c r="J1049" s="102"/>
    </row>
    <row r="1050" spans="10:10">
      <c r="J1050" s="102"/>
    </row>
    <row r="1051" spans="10:10">
      <c r="J1051" s="102"/>
    </row>
    <row r="1052" spans="10:10">
      <c r="J1052" s="102"/>
    </row>
    <row r="1053" spans="10:10">
      <c r="J1053" s="102"/>
    </row>
    <row r="1054" spans="10:10">
      <c r="J1054" s="102"/>
    </row>
    <row r="1055" spans="10:10">
      <c r="J1055" s="102"/>
    </row>
    <row r="1056" spans="10:10">
      <c r="J1056" s="102"/>
    </row>
    <row r="1057" spans="10:10">
      <c r="J1057" s="102"/>
    </row>
    <row r="1058" spans="10:10">
      <c r="J1058" s="102"/>
    </row>
    <row r="1059" spans="10:10">
      <c r="J1059" s="102"/>
    </row>
    <row r="1060" spans="10:10">
      <c r="J1060" s="102"/>
    </row>
    <row r="1061" spans="10:10">
      <c r="J1061" s="102"/>
    </row>
    <row r="1062" spans="10:10">
      <c r="J1062" s="102"/>
    </row>
    <row r="1063" spans="10:10">
      <c r="J1063" s="102"/>
    </row>
    <row r="1064" spans="10:10">
      <c r="J1064" s="102"/>
    </row>
    <row r="1065" spans="10:10">
      <c r="J1065" s="102"/>
    </row>
    <row r="1066" spans="10:10">
      <c r="J1066" s="102"/>
    </row>
    <row r="1067" spans="10:10">
      <c r="J1067" s="102"/>
    </row>
    <row r="1068" spans="10:10">
      <c r="J1068" s="102"/>
    </row>
    <row r="1069" spans="10:10">
      <c r="J1069" s="102"/>
    </row>
    <row r="1070" spans="10:10">
      <c r="J1070" s="102"/>
    </row>
    <row r="1071" spans="10:10">
      <c r="J1071" s="102"/>
    </row>
    <row r="1072" spans="10:10">
      <c r="J1072" s="102"/>
    </row>
    <row r="1073" spans="10:10">
      <c r="J1073" s="102"/>
    </row>
    <row r="1074" spans="10:10">
      <c r="J1074" s="102"/>
    </row>
    <row r="1075" spans="10:10">
      <c r="J1075" s="102"/>
    </row>
    <row r="1076" spans="10:10">
      <c r="J1076" s="102"/>
    </row>
    <row r="1077" spans="10:10">
      <c r="J1077" s="102"/>
    </row>
    <row r="1078" spans="10:10">
      <c r="J1078" s="102"/>
    </row>
    <row r="1079" spans="10:10">
      <c r="J1079" s="102"/>
    </row>
    <row r="1080" spans="10:10">
      <c r="J1080" s="102"/>
    </row>
    <row r="1081" spans="10:10">
      <c r="J1081" s="102"/>
    </row>
    <row r="1082" spans="10:10">
      <c r="J1082" s="102"/>
    </row>
    <row r="1083" spans="10:10">
      <c r="J1083" s="102"/>
    </row>
    <row r="1084" spans="10:10">
      <c r="J1084" s="102"/>
    </row>
    <row r="1085" spans="10:10">
      <c r="J1085" s="102"/>
    </row>
    <row r="1086" spans="10:10">
      <c r="J1086" s="102"/>
    </row>
    <row r="1087" spans="10:10">
      <c r="J1087" s="102"/>
    </row>
    <row r="1088" spans="10:10">
      <c r="J1088" s="102"/>
    </row>
    <row r="1089" spans="10:10">
      <c r="J1089" s="102"/>
    </row>
    <row r="1090" spans="10:10">
      <c r="J1090" s="102"/>
    </row>
    <row r="1091" spans="10:10">
      <c r="J1091" s="102"/>
    </row>
    <row r="1092" spans="10:10">
      <c r="J1092" s="102"/>
    </row>
    <row r="1093" spans="10:10">
      <c r="J1093" s="102"/>
    </row>
    <row r="1094" spans="10:10">
      <c r="J1094" s="102"/>
    </row>
    <row r="1095" spans="10:10">
      <c r="J1095" s="102"/>
    </row>
    <row r="1096" spans="10:10">
      <c r="J1096" s="102"/>
    </row>
    <row r="1097" spans="10:10">
      <c r="J1097" s="102"/>
    </row>
    <row r="1098" spans="10:10">
      <c r="J1098" s="102"/>
    </row>
    <row r="1099" spans="10:10">
      <c r="J1099" s="102"/>
    </row>
    <row r="1100" spans="10:10">
      <c r="J1100" s="102"/>
    </row>
    <row r="1101" spans="10:10">
      <c r="J1101" s="102"/>
    </row>
    <row r="1102" spans="10:10">
      <c r="J1102" s="102"/>
    </row>
    <row r="1103" spans="10:10">
      <c r="J1103" s="102"/>
    </row>
    <row r="1104" spans="10:10">
      <c r="J1104" s="102"/>
    </row>
    <row r="1105" spans="10:10">
      <c r="J1105" s="102"/>
    </row>
    <row r="1106" spans="10:10">
      <c r="J1106" s="102"/>
    </row>
    <row r="1107" spans="10:10">
      <c r="J1107" s="102"/>
    </row>
    <row r="1108" spans="10:10">
      <c r="J1108" s="102"/>
    </row>
    <row r="1109" spans="10:10">
      <c r="J1109" s="102"/>
    </row>
    <row r="1110" spans="10:10">
      <c r="J1110" s="102"/>
    </row>
    <row r="1111" spans="10:10">
      <c r="J1111" s="102"/>
    </row>
    <row r="1112" spans="10:10">
      <c r="J1112" s="102"/>
    </row>
    <row r="1113" spans="10:10">
      <c r="J1113" s="102"/>
    </row>
    <row r="1114" spans="10:10">
      <c r="J1114" s="102"/>
    </row>
    <row r="1115" spans="10:10">
      <c r="J1115" s="102"/>
    </row>
    <row r="1116" spans="10:10">
      <c r="J1116" s="102"/>
    </row>
    <row r="1117" spans="10:10">
      <c r="J1117" s="102"/>
    </row>
    <row r="1118" spans="10:10">
      <c r="J1118" s="102"/>
    </row>
    <row r="1119" spans="10:10">
      <c r="J1119" s="102"/>
    </row>
    <row r="1120" spans="10:10">
      <c r="J1120" s="102"/>
    </row>
    <row r="1121" spans="10:10">
      <c r="J1121" s="102"/>
    </row>
    <row r="1122" spans="10:10">
      <c r="J1122" s="102"/>
    </row>
    <row r="1123" spans="10:10">
      <c r="J1123" s="102"/>
    </row>
    <row r="1124" spans="10:10">
      <c r="J1124" s="102"/>
    </row>
    <row r="1125" spans="10:10">
      <c r="J1125" s="102"/>
    </row>
    <row r="1126" spans="10:10">
      <c r="J1126" s="102"/>
    </row>
    <row r="1127" spans="10:10">
      <c r="J1127" s="102"/>
    </row>
    <row r="1128" spans="10:10">
      <c r="J1128" s="102"/>
    </row>
    <row r="1129" spans="10:10">
      <c r="J1129" s="102"/>
    </row>
    <row r="1130" spans="10:10">
      <c r="J1130" s="102"/>
    </row>
    <row r="1131" spans="10:10">
      <c r="J1131" s="102"/>
    </row>
    <row r="1132" spans="10:10">
      <c r="J1132" s="102"/>
    </row>
    <row r="1133" spans="10:10">
      <c r="J1133" s="102"/>
    </row>
    <row r="1134" spans="10:10">
      <c r="J1134" s="102"/>
    </row>
    <row r="1135" spans="10:10">
      <c r="J1135" s="102"/>
    </row>
    <row r="1136" spans="10:10">
      <c r="J1136" s="102"/>
    </row>
    <row r="1137" spans="10:10">
      <c r="J1137" s="102"/>
    </row>
    <row r="1138" spans="10:10">
      <c r="J1138" s="102"/>
    </row>
    <row r="1139" spans="10:10">
      <c r="J1139" s="102"/>
    </row>
    <row r="1140" spans="10:10">
      <c r="J1140" s="102"/>
    </row>
    <row r="1141" spans="10:10">
      <c r="J1141" s="102"/>
    </row>
    <row r="1142" spans="10:10">
      <c r="J1142" s="102"/>
    </row>
    <row r="1143" spans="10:10">
      <c r="J1143" s="102"/>
    </row>
    <row r="1144" spans="10:10">
      <c r="J1144" s="102"/>
    </row>
    <row r="1145" spans="10:10">
      <c r="J1145" s="102"/>
    </row>
    <row r="1146" spans="10:10">
      <c r="J1146" s="102"/>
    </row>
    <row r="1147" spans="10:10">
      <c r="J1147" s="102"/>
    </row>
    <row r="1148" spans="10:10">
      <c r="J1148" s="102"/>
    </row>
    <row r="1149" spans="10:10">
      <c r="J1149" s="102"/>
    </row>
    <row r="1150" spans="10:10">
      <c r="J1150" s="102"/>
    </row>
    <row r="1151" spans="10:10">
      <c r="J1151" s="102"/>
    </row>
    <row r="1152" spans="10:10">
      <c r="J1152" s="102"/>
    </row>
    <row r="1153" spans="10:10">
      <c r="J1153" s="102"/>
    </row>
    <row r="1154" spans="10:10">
      <c r="J1154" s="102"/>
    </row>
    <row r="1155" spans="10:10">
      <c r="J1155" s="102"/>
    </row>
    <row r="1156" spans="10:10">
      <c r="J1156" s="102"/>
    </row>
    <row r="1157" spans="10:10">
      <c r="J1157" s="102"/>
    </row>
    <row r="1158" spans="10:10">
      <c r="J1158" s="102"/>
    </row>
    <row r="1159" spans="10:10">
      <c r="J1159" s="102"/>
    </row>
    <row r="1160" spans="10:10">
      <c r="J1160" s="102"/>
    </row>
    <row r="1161" spans="10:10">
      <c r="J1161" s="102"/>
    </row>
    <row r="1162" spans="10:10">
      <c r="J1162" s="102"/>
    </row>
    <row r="1163" spans="10:10">
      <c r="J1163" s="102"/>
    </row>
    <row r="1164" spans="10:10">
      <c r="J1164" s="102"/>
    </row>
    <row r="1165" spans="10:10">
      <c r="J1165" s="102"/>
    </row>
    <row r="1166" spans="10:10">
      <c r="J1166" s="102"/>
    </row>
    <row r="1167" spans="10:10">
      <c r="J1167" s="102"/>
    </row>
    <row r="1168" spans="10:10">
      <c r="J1168" s="102"/>
    </row>
    <row r="1169" spans="10:10">
      <c r="J1169" s="102"/>
    </row>
    <row r="1170" spans="10:10">
      <c r="J1170" s="102"/>
    </row>
    <row r="1171" spans="10:10">
      <c r="J1171" s="102"/>
    </row>
    <row r="1172" spans="10:10">
      <c r="J1172" s="102"/>
    </row>
    <row r="1173" spans="10:10">
      <c r="J1173" s="102"/>
    </row>
    <row r="1174" spans="10:10">
      <c r="J1174" s="102"/>
    </row>
    <row r="1175" spans="10:10">
      <c r="J1175" s="102"/>
    </row>
    <row r="1176" spans="10:10">
      <c r="J1176" s="102"/>
    </row>
    <row r="1177" spans="10:10">
      <c r="J1177" s="102"/>
    </row>
    <row r="1178" spans="10:10">
      <c r="J1178" s="102"/>
    </row>
    <row r="1179" spans="10:10">
      <c r="J1179" s="102"/>
    </row>
    <row r="1180" spans="10:10">
      <c r="J1180" s="102"/>
    </row>
    <row r="1181" spans="10:10">
      <c r="J1181" s="102"/>
    </row>
    <row r="1182" spans="10:10">
      <c r="J1182" s="102"/>
    </row>
    <row r="1183" spans="10:10">
      <c r="J1183" s="102"/>
    </row>
    <row r="1184" spans="10:10">
      <c r="J1184" s="102"/>
    </row>
    <row r="1185" spans="10:10">
      <c r="J1185" s="102"/>
    </row>
    <row r="1186" spans="10:10">
      <c r="J1186" s="102"/>
    </row>
    <row r="1187" spans="10:10">
      <c r="J1187" s="102"/>
    </row>
    <row r="1188" spans="10:10">
      <c r="J1188" s="102"/>
    </row>
    <row r="1189" spans="10:10">
      <c r="J1189" s="102"/>
    </row>
    <row r="1190" spans="10:10">
      <c r="J1190" s="102"/>
    </row>
    <row r="1191" spans="10:10">
      <c r="J1191" s="102"/>
    </row>
    <row r="1192" spans="10:10">
      <c r="J1192" s="102"/>
    </row>
    <row r="1193" spans="10:10">
      <c r="J1193" s="102"/>
    </row>
    <row r="1194" spans="10:10">
      <c r="J1194" s="102"/>
    </row>
    <row r="1195" spans="10:10">
      <c r="J1195" s="102"/>
    </row>
    <row r="1196" spans="10:10">
      <c r="J1196" s="102"/>
    </row>
    <row r="1197" spans="10:10">
      <c r="J1197" s="102"/>
    </row>
    <row r="1198" spans="10:10">
      <c r="J1198" s="102"/>
    </row>
    <row r="1199" spans="10:10">
      <c r="J1199" s="102"/>
    </row>
    <row r="1200" spans="10:10">
      <c r="J1200" s="102"/>
    </row>
    <row r="1201" spans="10:10">
      <c r="J1201" s="102"/>
    </row>
    <row r="1202" spans="10:10">
      <c r="J1202" s="102"/>
    </row>
    <row r="1203" spans="10:10">
      <c r="J1203" s="102"/>
    </row>
    <row r="1204" spans="10:10">
      <c r="J1204" s="102"/>
    </row>
    <row r="1205" spans="10:10">
      <c r="J1205" s="102"/>
    </row>
    <row r="1206" spans="10:10">
      <c r="J1206" s="102"/>
    </row>
    <row r="1207" spans="10:10">
      <c r="J1207" s="102"/>
    </row>
    <row r="1208" spans="10:10">
      <c r="J1208" s="102"/>
    </row>
    <row r="1209" spans="10:10">
      <c r="J1209" s="102"/>
    </row>
    <row r="1210" spans="10:10">
      <c r="J1210" s="102"/>
    </row>
    <row r="1211" spans="10:10">
      <c r="J1211" s="102"/>
    </row>
    <row r="1212" spans="10:10">
      <c r="J1212" s="102"/>
    </row>
    <row r="1213" spans="10:10">
      <c r="J1213" s="102"/>
    </row>
    <row r="1214" spans="10:10">
      <c r="J1214" s="102"/>
    </row>
    <row r="1215" spans="10:10">
      <c r="J1215" s="102"/>
    </row>
    <row r="1216" spans="10:10">
      <c r="J1216" s="102"/>
    </row>
    <row r="1217" spans="10:10">
      <c r="J1217" s="102"/>
    </row>
    <row r="1218" spans="10:10">
      <c r="J1218" s="102"/>
    </row>
    <row r="1219" spans="10:10">
      <c r="J1219" s="102"/>
    </row>
    <row r="1220" spans="10:10">
      <c r="J1220" s="102"/>
    </row>
    <row r="1221" spans="10:10">
      <c r="J1221" s="102"/>
    </row>
    <row r="1222" spans="10:10">
      <c r="J1222" s="102"/>
    </row>
    <row r="1223" spans="10:10">
      <c r="J1223" s="102"/>
    </row>
    <row r="1224" spans="10:10">
      <c r="J1224" s="102"/>
    </row>
    <row r="1225" spans="10:10">
      <c r="J1225" s="102"/>
    </row>
    <row r="1226" spans="10:10">
      <c r="J1226" s="102"/>
    </row>
    <row r="1227" spans="10:10">
      <c r="J1227" s="102"/>
    </row>
    <row r="1228" spans="10:10">
      <c r="J1228" s="102"/>
    </row>
    <row r="1229" spans="10:10">
      <c r="J1229" s="102"/>
    </row>
    <row r="1230" spans="10:10">
      <c r="J1230" s="102"/>
    </row>
    <row r="1231" spans="10:10">
      <c r="J1231" s="102"/>
    </row>
    <row r="1232" spans="10:10">
      <c r="J1232" s="102"/>
    </row>
    <row r="1233" spans="10:10">
      <c r="J1233" s="102"/>
    </row>
    <row r="1234" spans="10:10">
      <c r="J1234" s="102"/>
    </row>
    <row r="1235" spans="10:10">
      <c r="J1235" s="102"/>
    </row>
    <row r="1236" spans="10:10">
      <c r="J1236" s="102"/>
    </row>
    <row r="1237" spans="10:10">
      <c r="J1237" s="102"/>
    </row>
    <row r="1238" spans="10:10">
      <c r="J1238" s="102"/>
    </row>
    <row r="1239" spans="10:10">
      <c r="J1239" s="102"/>
    </row>
    <row r="1240" spans="10:10">
      <c r="J1240" s="102"/>
    </row>
    <row r="1241" spans="10:10">
      <c r="J1241" s="102"/>
    </row>
    <row r="1242" spans="10:10">
      <c r="J1242" s="102"/>
    </row>
    <row r="1243" spans="10:10">
      <c r="J1243" s="102"/>
    </row>
    <row r="1244" spans="10:10">
      <c r="J1244" s="102"/>
    </row>
    <row r="1245" spans="10:10">
      <c r="J1245" s="102"/>
    </row>
    <row r="1246" spans="10:10">
      <c r="J1246" s="102"/>
    </row>
    <row r="1247" spans="10:10">
      <c r="J1247" s="102"/>
    </row>
    <row r="1248" spans="10:10">
      <c r="J1248" s="102"/>
    </row>
    <row r="1249" spans="10:10">
      <c r="J1249" s="102"/>
    </row>
    <row r="1250" spans="10:10">
      <c r="J1250" s="102"/>
    </row>
    <row r="1251" spans="10:10">
      <c r="J1251" s="102"/>
    </row>
    <row r="1252" spans="10:10">
      <c r="J1252" s="102"/>
    </row>
    <row r="1253" spans="10:10">
      <c r="J1253" s="102"/>
    </row>
    <row r="1254" spans="10:10">
      <c r="J1254" s="102"/>
    </row>
    <row r="1255" spans="10:10">
      <c r="J1255" s="102"/>
    </row>
    <row r="1256" spans="10:10">
      <c r="J1256" s="102"/>
    </row>
    <row r="1257" spans="10:10">
      <c r="J1257" s="102"/>
    </row>
    <row r="1258" spans="10:10">
      <c r="J1258" s="102"/>
    </row>
    <row r="1259" spans="10:10">
      <c r="J1259" s="102"/>
    </row>
    <row r="1260" spans="10:10">
      <c r="J1260" s="102"/>
    </row>
    <row r="1261" spans="10:10">
      <c r="J1261" s="102"/>
    </row>
    <row r="1262" spans="10:10">
      <c r="J1262" s="102"/>
    </row>
    <row r="1263" spans="10:10">
      <c r="J1263" s="102"/>
    </row>
    <row r="1264" spans="10:10">
      <c r="J1264" s="102"/>
    </row>
    <row r="1265" spans="10:10">
      <c r="J1265" s="102"/>
    </row>
    <row r="1266" spans="10:10">
      <c r="J1266" s="102"/>
    </row>
    <row r="1267" spans="10:10">
      <c r="J1267" s="102"/>
    </row>
    <row r="1268" spans="10:10">
      <c r="J1268" s="102"/>
    </row>
    <row r="1269" spans="10:10">
      <c r="J1269" s="102"/>
    </row>
    <row r="1270" spans="10:10">
      <c r="J1270" s="102"/>
    </row>
    <row r="1271" spans="10:10">
      <c r="J1271" s="102"/>
    </row>
    <row r="1272" spans="10:10">
      <c r="J1272" s="102"/>
    </row>
    <row r="1273" spans="10:10">
      <c r="J1273" s="102"/>
    </row>
    <row r="1274" spans="10:10">
      <c r="J1274" s="102"/>
    </row>
    <row r="1275" spans="10:10">
      <c r="J1275" s="102"/>
    </row>
    <row r="1276" spans="10:10">
      <c r="J1276" s="102"/>
    </row>
    <row r="1277" spans="10:10">
      <c r="J1277" s="102"/>
    </row>
    <row r="1278" spans="10:10">
      <c r="J1278" s="102"/>
    </row>
    <row r="1279" spans="10:10">
      <c r="J1279" s="102"/>
    </row>
    <row r="1280" spans="10:10">
      <c r="J1280" s="102"/>
    </row>
    <row r="1281" spans="10:10">
      <c r="J1281" s="102"/>
    </row>
    <row r="1282" spans="10:10">
      <c r="J1282" s="102"/>
    </row>
    <row r="1283" spans="10:10">
      <c r="J1283" s="102"/>
    </row>
    <row r="1284" spans="10:10">
      <c r="J1284" s="102"/>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N57"/>
  <sheetViews>
    <sheetView tabSelected="1" zoomScale="90" zoomScaleNormal="90" workbookViewId="0">
      <selection activeCell="C2" sqref="C2"/>
    </sheetView>
  </sheetViews>
  <sheetFormatPr defaultRowHeight="15"/>
  <cols>
    <col min="1" max="1" width="19.140625" style="376" customWidth="1"/>
    <col min="2" max="2" width="14.28515625" style="211" customWidth="1"/>
    <col min="3" max="3" width="38.85546875" style="69" customWidth="1"/>
    <col min="4" max="4" width="26.7109375" style="69" customWidth="1"/>
    <col min="5" max="5" width="34.28515625" style="69" customWidth="1"/>
    <col min="6" max="6" width="17.7109375" style="69" customWidth="1"/>
    <col min="7" max="7" width="13.5703125" style="69" customWidth="1"/>
    <col min="8" max="8" width="13.140625" style="69" customWidth="1"/>
    <col min="9" max="9" width="11.28515625" style="69" customWidth="1"/>
    <col min="10" max="10" width="26.140625" style="69" customWidth="1"/>
    <col min="11" max="11" width="25.85546875" style="69" customWidth="1"/>
    <col min="12" max="12" width="19" style="69" customWidth="1"/>
    <col min="13" max="13" width="24.28515625" style="69" customWidth="1"/>
    <col min="14" max="16384" width="9.140625" style="69"/>
  </cols>
  <sheetData>
    <row r="1" spans="1:14" ht="75" customHeight="1">
      <c r="A1" s="361" t="s">
        <v>1</v>
      </c>
      <c r="B1" s="362" t="s">
        <v>2</v>
      </c>
      <c r="C1" s="363" t="s">
        <v>11</v>
      </c>
      <c r="D1" s="363" t="s">
        <v>0</v>
      </c>
      <c r="E1" s="363" t="s">
        <v>12</v>
      </c>
      <c r="F1" s="363" t="s">
        <v>3</v>
      </c>
      <c r="G1" s="363" t="s">
        <v>4</v>
      </c>
      <c r="H1" s="363" t="s">
        <v>5</v>
      </c>
      <c r="I1" s="363" t="s">
        <v>6</v>
      </c>
      <c r="J1" s="363" t="s">
        <v>10</v>
      </c>
      <c r="K1" s="363" t="s">
        <v>8</v>
      </c>
      <c r="L1" s="363" t="s">
        <v>9</v>
      </c>
      <c r="M1" s="364" t="s">
        <v>7</v>
      </c>
    </row>
    <row r="2" spans="1:14" ht="108" customHeight="1">
      <c r="A2" s="103" t="s">
        <v>1442</v>
      </c>
      <c r="B2" s="104" t="s">
        <v>1443</v>
      </c>
      <c r="C2" s="54" t="s">
        <v>1444</v>
      </c>
      <c r="D2" s="110" t="s">
        <v>1445</v>
      </c>
      <c r="E2" s="54" t="s">
        <v>1446</v>
      </c>
      <c r="F2" s="365">
        <v>63.8</v>
      </c>
      <c r="G2" s="271" t="s">
        <v>1447</v>
      </c>
      <c r="H2" s="271" t="s">
        <v>1447</v>
      </c>
      <c r="I2" s="271" t="s">
        <v>1448</v>
      </c>
      <c r="J2" s="54" t="s">
        <v>1449</v>
      </c>
      <c r="K2" s="54" t="s">
        <v>1450</v>
      </c>
      <c r="L2" s="54">
        <v>3296918419</v>
      </c>
      <c r="M2" s="110" t="s">
        <v>1451</v>
      </c>
    </row>
    <row r="3" spans="1:14" ht="75">
      <c r="A3" s="103" t="s">
        <v>1442</v>
      </c>
      <c r="B3" s="104" t="s">
        <v>1443</v>
      </c>
      <c r="C3" s="54" t="s">
        <v>1452</v>
      </c>
      <c r="D3" s="110" t="s">
        <v>1445</v>
      </c>
      <c r="E3" s="54" t="s">
        <v>1453</v>
      </c>
      <c r="F3" s="110">
        <v>27.271999999999998</v>
      </c>
      <c r="G3" s="271" t="s">
        <v>1447</v>
      </c>
      <c r="H3" s="271" t="s">
        <v>1447</v>
      </c>
      <c r="I3" s="271" t="s">
        <v>1448</v>
      </c>
      <c r="J3" s="54" t="s">
        <v>1454</v>
      </c>
      <c r="K3" s="54" t="s">
        <v>1450</v>
      </c>
      <c r="L3" s="54">
        <v>3296918419</v>
      </c>
      <c r="M3" s="110" t="s">
        <v>1451</v>
      </c>
    </row>
    <row r="4" spans="1:14" s="367" customFormat="1" ht="60">
      <c r="A4" s="103" t="s">
        <v>1442</v>
      </c>
      <c r="B4" s="104" t="s">
        <v>1443</v>
      </c>
      <c r="C4" s="105" t="s">
        <v>1455</v>
      </c>
      <c r="D4" s="110" t="s">
        <v>1445</v>
      </c>
      <c r="E4" s="103" t="s">
        <v>1002</v>
      </c>
      <c r="F4" s="366">
        <v>67.5</v>
      </c>
      <c r="G4" s="271" t="s">
        <v>1447</v>
      </c>
      <c r="H4" s="271" t="s">
        <v>1447</v>
      </c>
      <c r="I4" s="271" t="s">
        <v>1448</v>
      </c>
      <c r="J4" s="110" t="s">
        <v>1456</v>
      </c>
      <c r="K4" s="56" t="s">
        <v>1457</v>
      </c>
      <c r="L4" s="56" t="s">
        <v>1458</v>
      </c>
      <c r="M4" s="110" t="s">
        <v>1459</v>
      </c>
    </row>
    <row r="5" spans="1:14" s="367" customFormat="1" ht="60">
      <c r="A5" s="103" t="s">
        <v>1442</v>
      </c>
      <c r="B5" s="104" t="s">
        <v>1443</v>
      </c>
      <c r="C5" s="105" t="s">
        <v>1460</v>
      </c>
      <c r="D5" s="110" t="s">
        <v>1445</v>
      </c>
      <c r="E5" s="103" t="s">
        <v>1461</v>
      </c>
      <c r="F5" s="366">
        <v>55</v>
      </c>
      <c r="G5" s="271" t="s">
        <v>1447</v>
      </c>
      <c r="H5" s="271" t="s">
        <v>1447</v>
      </c>
      <c r="I5" s="271" t="s">
        <v>1448</v>
      </c>
      <c r="J5" s="110" t="s">
        <v>1462</v>
      </c>
      <c r="K5" s="105" t="s">
        <v>1463</v>
      </c>
      <c r="L5" s="103">
        <v>3013406050</v>
      </c>
      <c r="M5" s="110" t="s">
        <v>93</v>
      </c>
    </row>
    <row r="6" spans="1:14" s="367" customFormat="1" ht="60">
      <c r="A6" s="103" t="s">
        <v>1442</v>
      </c>
      <c r="B6" s="104" t="s">
        <v>1443</v>
      </c>
      <c r="C6" s="105" t="s">
        <v>1464</v>
      </c>
      <c r="D6" s="110" t="s">
        <v>1445</v>
      </c>
      <c r="E6" s="103" t="s">
        <v>1465</v>
      </c>
      <c r="F6" s="366">
        <v>29.5</v>
      </c>
      <c r="G6" s="271" t="s">
        <v>1447</v>
      </c>
      <c r="H6" s="271" t="s">
        <v>1447</v>
      </c>
      <c r="I6" s="271" t="s">
        <v>1448</v>
      </c>
      <c r="J6" s="110" t="s">
        <v>1466</v>
      </c>
      <c r="K6" s="105" t="s">
        <v>1467</v>
      </c>
      <c r="L6" s="103">
        <v>3298214413</v>
      </c>
      <c r="M6" s="110" t="s">
        <v>93</v>
      </c>
    </row>
    <row r="7" spans="1:14" s="367" customFormat="1" ht="75">
      <c r="A7" s="103" t="s">
        <v>1442</v>
      </c>
      <c r="B7" s="104" t="s">
        <v>1443</v>
      </c>
      <c r="C7" s="105" t="s">
        <v>1452</v>
      </c>
      <c r="D7" s="110" t="s">
        <v>1445</v>
      </c>
      <c r="E7" s="103" t="s">
        <v>1468</v>
      </c>
      <c r="F7" s="366">
        <v>76.918999999999997</v>
      </c>
      <c r="G7" s="271" t="s">
        <v>1447</v>
      </c>
      <c r="H7" s="271" t="s">
        <v>1447</v>
      </c>
      <c r="I7" s="271" t="s">
        <v>1448</v>
      </c>
      <c r="J7" s="110" t="s">
        <v>1454</v>
      </c>
      <c r="K7" s="54" t="s">
        <v>1450</v>
      </c>
      <c r="L7" s="54">
        <v>3296918419</v>
      </c>
      <c r="M7" s="110" t="s">
        <v>1451</v>
      </c>
    </row>
    <row r="8" spans="1:14" s="367" customFormat="1" ht="60">
      <c r="A8" s="103" t="s">
        <v>1442</v>
      </c>
      <c r="B8" s="104" t="s">
        <v>1443</v>
      </c>
      <c r="C8" s="105" t="s">
        <v>1469</v>
      </c>
      <c r="D8" s="110" t="s">
        <v>1445</v>
      </c>
      <c r="E8" s="109" t="s">
        <v>1470</v>
      </c>
      <c r="F8" s="366">
        <v>1251.174</v>
      </c>
      <c r="G8" s="271" t="s">
        <v>1447</v>
      </c>
      <c r="H8" s="271" t="s">
        <v>1447</v>
      </c>
      <c r="I8" s="271" t="s">
        <v>1448</v>
      </c>
      <c r="J8" s="110" t="s">
        <v>1471</v>
      </c>
      <c r="K8" s="105" t="s">
        <v>1472</v>
      </c>
      <c r="L8" s="103">
        <v>39469334</v>
      </c>
      <c r="M8" s="110" t="s">
        <v>16</v>
      </c>
    </row>
    <row r="9" spans="1:14" s="367" customFormat="1" ht="60">
      <c r="A9" s="103" t="s">
        <v>1442</v>
      </c>
      <c r="B9" s="104" t="s">
        <v>1443</v>
      </c>
      <c r="C9" s="105" t="s">
        <v>1473</v>
      </c>
      <c r="D9" s="110" t="s">
        <v>1445</v>
      </c>
      <c r="E9" s="103" t="s">
        <v>1474</v>
      </c>
      <c r="F9" s="366">
        <v>135.32900000000001</v>
      </c>
      <c r="G9" s="271" t="s">
        <v>1447</v>
      </c>
      <c r="H9" s="271" t="s">
        <v>1447</v>
      </c>
      <c r="I9" s="271" t="s">
        <v>1448</v>
      </c>
      <c r="J9" s="110" t="s">
        <v>1475</v>
      </c>
      <c r="K9" s="105" t="s">
        <v>1476</v>
      </c>
      <c r="L9" s="103">
        <v>25523360</v>
      </c>
      <c r="M9" s="110" t="s">
        <v>31</v>
      </c>
    </row>
    <row r="10" spans="1:14" s="367" customFormat="1" ht="60">
      <c r="A10" s="103" t="s">
        <v>1442</v>
      </c>
      <c r="B10" s="104" t="s">
        <v>1443</v>
      </c>
      <c r="C10" s="105" t="s">
        <v>1477</v>
      </c>
      <c r="D10" s="110" t="s">
        <v>1445</v>
      </c>
      <c r="E10" s="103" t="s">
        <v>1478</v>
      </c>
      <c r="F10" s="366">
        <v>368.976</v>
      </c>
      <c r="G10" s="271" t="s">
        <v>1447</v>
      </c>
      <c r="H10" s="271" t="s">
        <v>1447</v>
      </c>
      <c r="I10" s="271" t="s">
        <v>1448</v>
      </c>
      <c r="J10" s="110" t="s">
        <v>1479</v>
      </c>
      <c r="K10" s="105" t="s">
        <v>1480</v>
      </c>
      <c r="L10" s="103">
        <v>42036301</v>
      </c>
      <c r="M10" s="110" t="s">
        <v>16</v>
      </c>
      <c r="N10" s="368"/>
    </row>
    <row r="11" spans="1:14" s="367" customFormat="1" ht="75">
      <c r="A11" s="103" t="s">
        <v>1442</v>
      </c>
      <c r="B11" s="104" t="s">
        <v>1443</v>
      </c>
      <c r="C11" s="105" t="s">
        <v>1481</v>
      </c>
      <c r="D11" s="110" t="s">
        <v>1445</v>
      </c>
      <c r="E11" s="103" t="s">
        <v>1482</v>
      </c>
      <c r="F11" s="366">
        <v>825.6</v>
      </c>
      <c r="G11" s="271" t="s">
        <v>1447</v>
      </c>
      <c r="H11" s="271" t="s">
        <v>1447</v>
      </c>
      <c r="I11" s="271" t="s">
        <v>1448</v>
      </c>
      <c r="J11" s="110" t="s">
        <v>1483</v>
      </c>
      <c r="K11" s="105" t="s">
        <v>1484</v>
      </c>
      <c r="L11" s="103">
        <v>33223421</v>
      </c>
      <c r="M11" s="110" t="s">
        <v>16</v>
      </c>
    </row>
    <row r="12" spans="1:14" s="367" customFormat="1" ht="60">
      <c r="A12" s="103" t="s">
        <v>1442</v>
      </c>
      <c r="B12" s="104" t="s">
        <v>1443</v>
      </c>
      <c r="C12" s="105" t="s">
        <v>1485</v>
      </c>
      <c r="D12" s="110" t="s">
        <v>1486</v>
      </c>
      <c r="E12" s="103" t="s">
        <v>1487</v>
      </c>
      <c r="F12" s="366">
        <v>31</v>
      </c>
      <c r="G12" s="271" t="s">
        <v>1447</v>
      </c>
      <c r="H12" s="271" t="s">
        <v>1447</v>
      </c>
      <c r="I12" s="271" t="s">
        <v>642</v>
      </c>
      <c r="J12" s="110" t="s">
        <v>1488</v>
      </c>
      <c r="K12" s="369" t="s">
        <v>1489</v>
      </c>
      <c r="L12" s="103">
        <v>1981810033</v>
      </c>
      <c r="M12" s="110" t="s">
        <v>93</v>
      </c>
    </row>
    <row r="13" spans="1:14" s="367" customFormat="1" ht="90">
      <c r="A13" s="103" t="s">
        <v>1442</v>
      </c>
      <c r="B13" s="104" t="s">
        <v>1443</v>
      </c>
      <c r="C13" s="105" t="s">
        <v>1490</v>
      </c>
      <c r="D13" s="110" t="s">
        <v>1491</v>
      </c>
      <c r="E13" s="103" t="s">
        <v>1492</v>
      </c>
      <c r="F13" s="366">
        <v>1598.1389999999999</v>
      </c>
      <c r="G13" s="271" t="s">
        <v>1447</v>
      </c>
      <c r="H13" s="271" t="s">
        <v>1447</v>
      </c>
      <c r="I13" s="271" t="s">
        <v>642</v>
      </c>
      <c r="J13" s="110" t="s">
        <v>1493</v>
      </c>
      <c r="K13" s="54" t="s">
        <v>1450</v>
      </c>
      <c r="L13" s="54">
        <v>3296918419</v>
      </c>
      <c r="M13" s="110" t="s">
        <v>1494</v>
      </c>
    </row>
    <row r="14" spans="1:14" s="367" customFormat="1" ht="60">
      <c r="A14" s="103" t="s">
        <v>1442</v>
      </c>
      <c r="B14" s="104" t="s">
        <v>1443</v>
      </c>
      <c r="C14" s="105" t="s">
        <v>1495</v>
      </c>
      <c r="D14" s="110" t="s">
        <v>1445</v>
      </c>
      <c r="E14" s="103" t="s">
        <v>1496</v>
      </c>
      <c r="F14" s="366">
        <v>73.5</v>
      </c>
      <c r="G14" s="271" t="s">
        <v>1447</v>
      </c>
      <c r="H14" s="271" t="s">
        <v>1447</v>
      </c>
      <c r="I14" s="271" t="s">
        <v>1448</v>
      </c>
      <c r="J14" s="110" t="s">
        <v>1497</v>
      </c>
      <c r="K14" s="54" t="s">
        <v>1498</v>
      </c>
      <c r="L14" s="54">
        <v>2942106718</v>
      </c>
      <c r="M14" s="110" t="s">
        <v>93</v>
      </c>
    </row>
    <row r="15" spans="1:14" s="367" customFormat="1" ht="105">
      <c r="A15" s="103" t="s">
        <v>1442</v>
      </c>
      <c r="B15" s="104" t="s">
        <v>1443</v>
      </c>
      <c r="C15" s="105" t="s">
        <v>1499</v>
      </c>
      <c r="D15" s="110" t="s">
        <v>1500</v>
      </c>
      <c r="E15" s="103" t="s">
        <v>1501</v>
      </c>
      <c r="F15" s="366">
        <v>486.42</v>
      </c>
      <c r="G15" s="271" t="s">
        <v>1447</v>
      </c>
      <c r="H15" s="271" t="s">
        <v>1447</v>
      </c>
      <c r="I15" s="271" t="s">
        <v>1448</v>
      </c>
      <c r="J15" s="110" t="s">
        <v>1502</v>
      </c>
      <c r="K15" s="54" t="s">
        <v>1450</v>
      </c>
      <c r="L15" s="54">
        <v>3296918419</v>
      </c>
      <c r="M15" s="110" t="s">
        <v>1494</v>
      </c>
    </row>
    <row r="16" spans="1:14" s="367" customFormat="1" ht="60">
      <c r="A16" s="103" t="s">
        <v>1442</v>
      </c>
      <c r="B16" s="104" t="s">
        <v>1443</v>
      </c>
      <c r="C16" s="105" t="s">
        <v>1503</v>
      </c>
      <c r="D16" s="110" t="s">
        <v>1447</v>
      </c>
      <c r="E16" s="103" t="s">
        <v>1504</v>
      </c>
      <c r="F16" s="366">
        <v>2648.0880000000002</v>
      </c>
      <c r="G16" s="271" t="s">
        <v>1447</v>
      </c>
      <c r="H16" s="271" t="s">
        <v>1447</v>
      </c>
      <c r="I16" s="271" t="s">
        <v>1448</v>
      </c>
      <c r="J16" s="110" t="s">
        <v>1505</v>
      </c>
      <c r="K16" s="54" t="s">
        <v>1506</v>
      </c>
      <c r="L16" s="54">
        <v>30023446</v>
      </c>
      <c r="M16" s="110" t="s">
        <v>1494</v>
      </c>
    </row>
    <row r="17" spans="1:13" s="367" customFormat="1" ht="60">
      <c r="A17" s="103" t="s">
        <v>1442</v>
      </c>
      <c r="B17" s="104" t="s">
        <v>1443</v>
      </c>
      <c r="C17" s="105" t="s">
        <v>1507</v>
      </c>
      <c r="D17" s="110" t="s">
        <v>1445</v>
      </c>
      <c r="E17" s="103" t="s">
        <v>1508</v>
      </c>
      <c r="F17" s="366">
        <v>52.863999999999997</v>
      </c>
      <c r="G17" s="271" t="s">
        <v>1447</v>
      </c>
      <c r="H17" s="271" t="s">
        <v>1447</v>
      </c>
      <c r="I17" s="271" t="s">
        <v>1448</v>
      </c>
      <c r="J17" s="110" t="s">
        <v>1509</v>
      </c>
      <c r="K17" s="54" t="s">
        <v>1510</v>
      </c>
      <c r="L17" s="54">
        <v>2521201471</v>
      </c>
      <c r="M17" s="110" t="s">
        <v>93</v>
      </c>
    </row>
    <row r="18" spans="1:13" s="367" customFormat="1" ht="90">
      <c r="A18" s="103" t="s">
        <v>1442</v>
      </c>
      <c r="B18" s="104" t="s">
        <v>1443</v>
      </c>
      <c r="C18" s="105" t="s">
        <v>1511</v>
      </c>
      <c r="D18" s="110" t="s">
        <v>1445</v>
      </c>
      <c r="E18" s="211" t="s">
        <v>1512</v>
      </c>
      <c r="F18" s="366">
        <v>58.32</v>
      </c>
      <c r="G18" s="271" t="s">
        <v>1447</v>
      </c>
      <c r="H18" s="271" t="s">
        <v>1447</v>
      </c>
      <c r="I18" s="271" t="s">
        <v>1448</v>
      </c>
      <c r="J18" s="110" t="s">
        <v>1513</v>
      </c>
      <c r="K18" s="54" t="s">
        <v>1514</v>
      </c>
      <c r="L18" s="54">
        <v>32282891</v>
      </c>
      <c r="M18" s="110" t="s">
        <v>93</v>
      </c>
    </row>
    <row r="19" spans="1:13" s="367" customFormat="1" ht="60">
      <c r="A19" s="103" t="s">
        <v>1442</v>
      </c>
      <c r="B19" s="104" t="s">
        <v>1443</v>
      </c>
      <c r="C19" s="105" t="s">
        <v>1515</v>
      </c>
      <c r="D19" s="110" t="s">
        <v>1445</v>
      </c>
      <c r="E19" s="103" t="s">
        <v>1516</v>
      </c>
      <c r="F19" s="366">
        <v>39.5</v>
      </c>
      <c r="G19" s="271" t="s">
        <v>1447</v>
      </c>
      <c r="H19" s="271" t="s">
        <v>1447</v>
      </c>
      <c r="I19" s="271" t="s">
        <v>1448</v>
      </c>
      <c r="J19" s="110" t="s">
        <v>1517</v>
      </c>
      <c r="K19" s="54" t="s">
        <v>1518</v>
      </c>
      <c r="L19" s="54">
        <v>23620662</v>
      </c>
      <c r="M19" s="110" t="s">
        <v>93</v>
      </c>
    </row>
    <row r="20" spans="1:13" s="367" customFormat="1" ht="60">
      <c r="A20" s="103" t="s">
        <v>1442</v>
      </c>
      <c r="B20" s="104" t="s">
        <v>1443</v>
      </c>
      <c r="C20" s="105" t="s">
        <v>1519</v>
      </c>
      <c r="D20" s="110" t="s">
        <v>1445</v>
      </c>
      <c r="E20" s="103" t="s">
        <v>1516</v>
      </c>
      <c r="F20" s="366">
        <v>82.438000000000002</v>
      </c>
      <c r="G20" s="271" t="s">
        <v>1447</v>
      </c>
      <c r="H20" s="271" t="s">
        <v>1447</v>
      </c>
      <c r="I20" s="271" t="s">
        <v>1448</v>
      </c>
      <c r="J20" s="110" t="s">
        <v>1520</v>
      </c>
      <c r="K20" s="54" t="s">
        <v>1476</v>
      </c>
      <c r="L20" s="54">
        <v>25523360</v>
      </c>
      <c r="M20" s="110" t="s">
        <v>1459</v>
      </c>
    </row>
    <row r="21" spans="1:13" s="367" customFormat="1" ht="60">
      <c r="A21" s="103" t="s">
        <v>1442</v>
      </c>
      <c r="B21" s="104" t="s">
        <v>1443</v>
      </c>
      <c r="C21" s="105" t="s">
        <v>1521</v>
      </c>
      <c r="D21" s="110" t="s">
        <v>1445</v>
      </c>
      <c r="E21" s="103" t="s">
        <v>1522</v>
      </c>
      <c r="F21" s="366">
        <v>830.24800000000005</v>
      </c>
      <c r="G21" s="271" t="s">
        <v>1447</v>
      </c>
      <c r="H21" s="271" t="s">
        <v>1447</v>
      </c>
      <c r="I21" s="271" t="s">
        <v>1448</v>
      </c>
      <c r="J21" s="110" t="s">
        <v>1523</v>
      </c>
      <c r="K21" s="54" t="s">
        <v>1450</v>
      </c>
      <c r="L21" s="54">
        <v>3296918419</v>
      </c>
      <c r="M21" s="110" t="s">
        <v>1494</v>
      </c>
    </row>
    <row r="22" spans="1:13" s="367" customFormat="1" ht="60">
      <c r="A22" s="103" t="s">
        <v>1442</v>
      </c>
      <c r="B22" s="104" t="s">
        <v>1443</v>
      </c>
      <c r="C22" s="105" t="s">
        <v>1524</v>
      </c>
      <c r="D22" s="110" t="s">
        <v>1445</v>
      </c>
      <c r="E22" s="103" t="s">
        <v>1492</v>
      </c>
      <c r="F22" s="366">
        <v>86.7</v>
      </c>
      <c r="G22" s="271" t="s">
        <v>1447</v>
      </c>
      <c r="H22" s="271" t="s">
        <v>1447</v>
      </c>
      <c r="I22" s="271" t="s">
        <v>1448</v>
      </c>
      <c r="J22" s="110" t="s">
        <v>1525</v>
      </c>
      <c r="K22" s="54" t="s">
        <v>1450</v>
      </c>
      <c r="L22" s="54">
        <v>3296918419</v>
      </c>
      <c r="M22" s="110" t="s">
        <v>93</v>
      </c>
    </row>
    <row r="23" spans="1:13" s="367" customFormat="1" ht="60">
      <c r="A23" s="103" t="s">
        <v>1442</v>
      </c>
      <c r="B23" s="104" t="s">
        <v>1443</v>
      </c>
      <c r="C23" s="105" t="s">
        <v>1526</v>
      </c>
      <c r="D23" s="110" t="s">
        <v>1445</v>
      </c>
      <c r="E23" s="103" t="s">
        <v>1527</v>
      </c>
      <c r="F23" s="366">
        <v>21.3</v>
      </c>
      <c r="G23" s="271" t="s">
        <v>1447</v>
      </c>
      <c r="H23" s="271" t="s">
        <v>1447</v>
      </c>
      <c r="I23" s="271" t="s">
        <v>1448</v>
      </c>
      <c r="J23" s="110" t="s">
        <v>1528</v>
      </c>
      <c r="K23" s="54" t="s">
        <v>1450</v>
      </c>
      <c r="L23" s="54">
        <v>3296918419</v>
      </c>
      <c r="M23" s="110" t="s">
        <v>93</v>
      </c>
    </row>
    <row r="24" spans="1:13" s="367" customFormat="1" ht="60">
      <c r="A24" s="103" t="s">
        <v>1442</v>
      </c>
      <c r="B24" s="104" t="s">
        <v>1443</v>
      </c>
      <c r="C24" s="105" t="s">
        <v>1529</v>
      </c>
      <c r="D24" s="110" t="s">
        <v>1445</v>
      </c>
      <c r="E24" s="103" t="s">
        <v>1530</v>
      </c>
      <c r="F24" s="366">
        <v>47.6</v>
      </c>
      <c r="G24" s="271" t="s">
        <v>1447</v>
      </c>
      <c r="H24" s="271" t="s">
        <v>1447</v>
      </c>
      <c r="I24" s="271" t="s">
        <v>1448</v>
      </c>
      <c r="J24" s="110" t="s">
        <v>1531</v>
      </c>
      <c r="K24" s="54" t="s">
        <v>1450</v>
      </c>
      <c r="L24" s="54">
        <v>3296918419</v>
      </c>
      <c r="M24" s="110" t="s">
        <v>93</v>
      </c>
    </row>
    <row r="25" spans="1:13" s="367" customFormat="1" ht="60">
      <c r="A25" s="103" t="s">
        <v>1442</v>
      </c>
      <c r="B25" s="104" t="s">
        <v>1443</v>
      </c>
      <c r="C25" s="105" t="s">
        <v>1532</v>
      </c>
      <c r="D25" s="110" t="s">
        <v>1445</v>
      </c>
      <c r="E25" s="103" t="s">
        <v>1533</v>
      </c>
      <c r="F25" s="366">
        <v>70</v>
      </c>
      <c r="G25" s="271" t="s">
        <v>1447</v>
      </c>
      <c r="H25" s="271" t="s">
        <v>1447</v>
      </c>
      <c r="I25" s="271" t="s">
        <v>1448</v>
      </c>
      <c r="J25" s="110" t="s">
        <v>1534</v>
      </c>
      <c r="K25" s="54" t="s">
        <v>1450</v>
      </c>
      <c r="L25" s="54">
        <v>3296918419</v>
      </c>
      <c r="M25" s="110" t="s">
        <v>93</v>
      </c>
    </row>
    <row r="26" spans="1:13" s="367" customFormat="1" ht="60">
      <c r="A26" s="103" t="s">
        <v>1442</v>
      </c>
      <c r="B26" s="104" t="s">
        <v>1443</v>
      </c>
      <c r="C26" s="105" t="s">
        <v>1535</v>
      </c>
      <c r="D26" s="110" t="s">
        <v>1445</v>
      </c>
      <c r="E26" s="103" t="s">
        <v>1533</v>
      </c>
      <c r="F26" s="366">
        <v>82</v>
      </c>
      <c r="G26" s="271" t="s">
        <v>1447</v>
      </c>
      <c r="H26" s="271" t="s">
        <v>1447</v>
      </c>
      <c r="I26" s="271" t="s">
        <v>1448</v>
      </c>
      <c r="J26" s="110" t="s">
        <v>1536</v>
      </c>
      <c r="K26" s="54" t="s">
        <v>1450</v>
      </c>
      <c r="L26" s="54">
        <v>3296918419</v>
      </c>
      <c r="M26" s="110" t="s">
        <v>93</v>
      </c>
    </row>
    <row r="27" spans="1:13" s="367" customFormat="1" ht="60">
      <c r="A27" s="103" t="s">
        <v>1442</v>
      </c>
      <c r="B27" s="104" t="s">
        <v>1443</v>
      </c>
      <c r="C27" s="105" t="s">
        <v>1537</v>
      </c>
      <c r="D27" s="110" t="s">
        <v>1445</v>
      </c>
      <c r="E27" s="103" t="s">
        <v>1508</v>
      </c>
      <c r="F27" s="366">
        <v>52.81</v>
      </c>
      <c r="G27" s="271" t="s">
        <v>1447</v>
      </c>
      <c r="H27" s="271" t="s">
        <v>1447</v>
      </c>
      <c r="I27" s="271" t="s">
        <v>1538</v>
      </c>
      <c r="J27" s="110" t="s">
        <v>1539</v>
      </c>
      <c r="K27" s="105" t="s">
        <v>1540</v>
      </c>
      <c r="L27" s="103">
        <v>3285616304</v>
      </c>
      <c r="M27" s="110" t="s">
        <v>93</v>
      </c>
    </row>
    <row r="28" spans="1:13" s="367" customFormat="1" ht="90">
      <c r="A28" s="103" t="s">
        <v>1442</v>
      </c>
      <c r="B28" s="104" t="s">
        <v>1443</v>
      </c>
      <c r="C28" s="105" t="s">
        <v>1541</v>
      </c>
      <c r="D28" s="110" t="s">
        <v>1447</v>
      </c>
      <c r="E28" s="103" t="s">
        <v>1542</v>
      </c>
      <c r="F28" s="366">
        <v>21.983000000000001</v>
      </c>
      <c r="G28" s="271" t="s">
        <v>1447</v>
      </c>
      <c r="H28" s="271" t="s">
        <v>1447</v>
      </c>
      <c r="I28" s="271" t="s">
        <v>1447</v>
      </c>
      <c r="J28" s="110" t="s">
        <v>1543</v>
      </c>
      <c r="K28" s="105" t="s">
        <v>1544</v>
      </c>
      <c r="L28" s="103">
        <v>19298255</v>
      </c>
      <c r="M28" s="110" t="s">
        <v>93</v>
      </c>
    </row>
    <row r="29" spans="1:13" s="367" customFormat="1" ht="90">
      <c r="A29" s="103" t="s">
        <v>1442</v>
      </c>
      <c r="B29" s="104" t="s">
        <v>1443</v>
      </c>
      <c r="C29" s="105" t="s">
        <v>1545</v>
      </c>
      <c r="D29" s="110" t="s">
        <v>1447</v>
      </c>
      <c r="E29" s="103" t="s">
        <v>1542</v>
      </c>
      <c r="F29" s="366">
        <v>26.946000000000002</v>
      </c>
      <c r="G29" s="271" t="s">
        <v>1447</v>
      </c>
      <c r="H29" s="271" t="s">
        <v>1447</v>
      </c>
      <c r="I29" s="271" t="s">
        <v>1447</v>
      </c>
      <c r="J29" s="110" t="s">
        <v>1546</v>
      </c>
      <c r="K29" s="105" t="s">
        <v>1544</v>
      </c>
      <c r="L29" s="103">
        <v>19298256</v>
      </c>
      <c r="M29" s="110" t="s">
        <v>93</v>
      </c>
    </row>
    <row r="30" spans="1:13" s="367" customFormat="1" ht="90">
      <c r="A30" s="103" t="s">
        <v>1442</v>
      </c>
      <c r="B30" s="104" t="s">
        <v>1443</v>
      </c>
      <c r="C30" s="105" t="s">
        <v>1547</v>
      </c>
      <c r="D30" s="110" t="s">
        <v>1447</v>
      </c>
      <c r="E30" s="103" t="s">
        <v>1542</v>
      </c>
      <c r="F30" s="366">
        <v>59.847000000000001</v>
      </c>
      <c r="G30" s="271" t="s">
        <v>1447</v>
      </c>
      <c r="H30" s="271" t="s">
        <v>1447</v>
      </c>
      <c r="I30" s="271" t="s">
        <v>1447</v>
      </c>
      <c r="J30" s="110" t="s">
        <v>1548</v>
      </c>
      <c r="K30" s="105" t="s">
        <v>1544</v>
      </c>
      <c r="L30" s="103">
        <v>19298257</v>
      </c>
      <c r="M30" s="110" t="s">
        <v>93</v>
      </c>
    </row>
    <row r="31" spans="1:13" s="367" customFormat="1" ht="75">
      <c r="A31" s="103" t="s">
        <v>1442</v>
      </c>
      <c r="B31" s="104" t="s">
        <v>1443</v>
      </c>
      <c r="C31" s="105" t="s">
        <v>1549</v>
      </c>
      <c r="D31" s="103" t="s">
        <v>1550</v>
      </c>
      <c r="E31" s="103" t="s">
        <v>1551</v>
      </c>
      <c r="F31" s="366">
        <v>46.33</v>
      </c>
      <c r="G31" s="103">
        <v>2020</v>
      </c>
      <c r="H31" s="103">
        <v>2025</v>
      </c>
      <c r="I31" s="370" t="s">
        <v>1552</v>
      </c>
      <c r="J31" s="110" t="s">
        <v>1553</v>
      </c>
      <c r="K31" s="105" t="s">
        <v>1554</v>
      </c>
      <c r="L31" s="103">
        <v>36622014</v>
      </c>
      <c r="M31" s="110" t="s">
        <v>1494</v>
      </c>
    </row>
    <row r="32" spans="1:13" s="367" customFormat="1" ht="75">
      <c r="A32" s="103" t="s">
        <v>1442</v>
      </c>
      <c r="B32" s="104" t="s">
        <v>1443</v>
      </c>
      <c r="C32" s="105" t="s">
        <v>1549</v>
      </c>
      <c r="D32" s="103" t="s">
        <v>1550</v>
      </c>
      <c r="E32" s="103" t="s">
        <v>1555</v>
      </c>
      <c r="F32" s="366">
        <v>933.38400000000001</v>
      </c>
      <c r="G32" s="103">
        <v>2020</v>
      </c>
      <c r="H32" s="103">
        <v>2025</v>
      </c>
      <c r="I32" s="370" t="s">
        <v>1552</v>
      </c>
      <c r="J32" s="110" t="s">
        <v>1553</v>
      </c>
      <c r="K32" s="105" t="s">
        <v>1554</v>
      </c>
      <c r="L32" s="103">
        <v>36622014</v>
      </c>
      <c r="M32" s="110" t="s">
        <v>1494</v>
      </c>
    </row>
    <row r="33" spans="1:13" s="367" customFormat="1" ht="75">
      <c r="A33" s="103" t="s">
        <v>1442</v>
      </c>
      <c r="B33" s="104" t="s">
        <v>1443</v>
      </c>
      <c r="C33" s="105" t="s">
        <v>1549</v>
      </c>
      <c r="D33" s="103" t="s">
        <v>1550</v>
      </c>
      <c r="E33" s="103" t="s">
        <v>1556</v>
      </c>
      <c r="F33" s="366">
        <v>997.23</v>
      </c>
      <c r="G33" s="103">
        <v>2020</v>
      </c>
      <c r="H33" s="103">
        <v>2025</v>
      </c>
      <c r="I33" s="370" t="s">
        <v>1552</v>
      </c>
      <c r="J33" s="110" t="s">
        <v>1553</v>
      </c>
      <c r="K33" s="105" t="s">
        <v>1554</v>
      </c>
      <c r="L33" s="103">
        <v>36622014</v>
      </c>
      <c r="M33" s="110" t="s">
        <v>1494</v>
      </c>
    </row>
    <row r="34" spans="1:13" s="367" customFormat="1" ht="75">
      <c r="A34" s="103" t="s">
        <v>1442</v>
      </c>
      <c r="B34" s="104" t="s">
        <v>1443</v>
      </c>
      <c r="C34" s="105" t="s">
        <v>1549</v>
      </c>
      <c r="D34" s="103" t="s">
        <v>1550</v>
      </c>
      <c r="E34" s="103" t="s">
        <v>1557</v>
      </c>
      <c r="F34" s="366">
        <v>3294.1239999999998</v>
      </c>
      <c r="G34" s="103">
        <v>2020</v>
      </c>
      <c r="H34" s="103">
        <v>2025</v>
      </c>
      <c r="I34" s="370" t="s">
        <v>1552</v>
      </c>
      <c r="J34" s="110" t="s">
        <v>1553</v>
      </c>
      <c r="K34" s="105" t="s">
        <v>1554</v>
      </c>
      <c r="L34" s="103">
        <v>36622014</v>
      </c>
      <c r="M34" s="110" t="s">
        <v>1494</v>
      </c>
    </row>
    <row r="35" spans="1:13" ht="105">
      <c r="A35" s="103" t="s">
        <v>1442</v>
      </c>
      <c r="B35" s="104" t="s">
        <v>1443</v>
      </c>
      <c r="C35" s="110" t="s">
        <v>1558</v>
      </c>
      <c r="D35" s="110" t="s">
        <v>1559</v>
      </c>
      <c r="E35" s="110" t="s">
        <v>1542</v>
      </c>
      <c r="F35" s="371">
        <v>21.802</v>
      </c>
      <c r="G35" s="271" t="s">
        <v>1447</v>
      </c>
      <c r="H35" s="271" t="s">
        <v>1447</v>
      </c>
      <c r="I35" s="271" t="s">
        <v>1447</v>
      </c>
      <c r="J35" s="110" t="s">
        <v>1560</v>
      </c>
      <c r="K35" s="110" t="s">
        <v>1561</v>
      </c>
      <c r="L35" s="110">
        <v>19298255</v>
      </c>
      <c r="M35" s="110" t="s">
        <v>1451</v>
      </c>
    </row>
    <row r="36" spans="1:13" ht="105">
      <c r="A36" s="103" t="s">
        <v>1442</v>
      </c>
      <c r="B36" s="104" t="s">
        <v>1443</v>
      </c>
      <c r="C36" s="110" t="s">
        <v>1562</v>
      </c>
      <c r="D36" s="110" t="s">
        <v>1563</v>
      </c>
      <c r="E36" s="110" t="s">
        <v>1542</v>
      </c>
      <c r="F36" s="372">
        <v>22.087</v>
      </c>
      <c r="G36" s="110" t="s">
        <v>1447</v>
      </c>
      <c r="H36" s="110" t="s">
        <v>1447</v>
      </c>
      <c r="I36" s="110" t="s">
        <v>1447</v>
      </c>
      <c r="J36" s="110" t="s">
        <v>1564</v>
      </c>
      <c r="K36" s="110" t="s">
        <v>1561</v>
      </c>
      <c r="L36" s="110">
        <v>19298255</v>
      </c>
      <c r="M36" s="110" t="s">
        <v>1451</v>
      </c>
    </row>
    <row r="37" spans="1:13" ht="150">
      <c r="A37" s="103" t="s">
        <v>1442</v>
      </c>
      <c r="B37" s="104" t="s">
        <v>1443</v>
      </c>
      <c r="C37" s="373" t="s">
        <v>1565</v>
      </c>
      <c r="D37" s="54" t="s">
        <v>1566</v>
      </c>
      <c r="E37" s="54" t="s">
        <v>1542</v>
      </c>
      <c r="F37" s="371">
        <v>46.503999999999998</v>
      </c>
      <c r="G37" s="111" t="s">
        <v>1447</v>
      </c>
      <c r="H37" s="111" t="s">
        <v>1447</v>
      </c>
      <c r="I37" s="111" t="s">
        <v>1447</v>
      </c>
      <c r="J37" s="54" t="s">
        <v>1567</v>
      </c>
      <c r="K37" s="54" t="s">
        <v>1561</v>
      </c>
      <c r="L37" s="54">
        <v>19298255</v>
      </c>
      <c r="M37" s="110" t="s">
        <v>1451</v>
      </c>
    </row>
    <row r="38" spans="1:13" s="375" customFormat="1" ht="135" customHeight="1">
      <c r="A38" s="103" t="s">
        <v>1442</v>
      </c>
      <c r="B38" s="104" t="s">
        <v>1443</v>
      </c>
      <c r="C38" s="110" t="s">
        <v>1568</v>
      </c>
      <c r="D38" s="110" t="s">
        <v>1569</v>
      </c>
      <c r="E38" s="54" t="s">
        <v>1542</v>
      </c>
      <c r="F38" s="374">
        <v>27.885999999999999</v>
      </c>
      <c r="G38" s="271" t="s">
        <v>1447</v>
      </c>
      <c r="H38" s="271" t="s">
        <v>1447</v>
      </c>
      <c r="I38" s="271" t="s">
        <v>1447</v>
      </c>
      <c r="J38" s="110" t="s">
        <v>1570</v>
      </c>
      <c r="K38" s="54" t="s">
        <v>1561</v>
      </c>
      <c r="L38" s="54">
        <v>19298255</v>
      </c>
      <c r="M38" s="110" t="s">
        <v>1451</v>
      </c>
    </row>
    <row r="39" spans="1:13" ht="60">
      <c r="A39" s="103" t="s">
        <v>1442</v>
      </c>
      <c r="B39" s="104" t="s">
        <v>1443</v>
      </c>
      <c r="C39" s="110" t="s">
        <v>1571</v>
      </c>
      <c r="D39" s="110" t="s">
        <v>1569</v>
      </c>
      <c r="E39" s="54" t="s">
        <v>1504</v>
      </c>
      <c r="F39" s="374">
        <v>399.24</v>
      </c>
      <c r="G39" s="271" t="s">
        <v>1447</v>
      </c>
      <c r="H39" s="271" t="s">
        <v>1447</v>
      </c>
      <c r="I39" s="271" t="s">
        <v>1447</v>
      </c>
      <c r="J39" s="110" t="s">
        <v>1572</v>
      </c>
      <c r="K39" s="54" t="s">
        <v>1573</v>
      </c>
      <c r="L39" s="54">
        <v>36940620</v>
      </c>
      <c r="M39" s="110" t="s">
        <v>1574</v>
      </c>
    </row>
    <row r="40" spans="1:13" s="377" customFormat="1" ht="60">
      <c r="A40" s="103" t="s">
        <v>1442</v>
      </c>
      <c r="B40" s="104" t="s">
        <v>1443</v>
      </c>
      <c r="C40" s="105" t="s">
        <v>1477</v>
      </c>
      <c r="D40" s="110" t="s">
        <v>1445</v>
      </c>
      <c r="E40" s="103" t="s">
        <v>1478</v>
      </c>
      <c r="F40" s="366">
        <v>325.36</v>
      </c>
      <c r="G40" s="271" t="s">
        <v>1447</v>
      </c>
      <c r="H40" s="271" t="s">
        <v>1447</v>
      </c>
      <c r="I40" s="271" t="s">
        <v>1448</v>
      </c>
      <c r="J40" s="110" t="s">
        <v>1479</v>
      </c>
      <c r="K40" s="105" t="s">
        <v>1480</v>
      </c>
      <c r="L40" s="103">
        <v>42036301</v>
      </c>
      <c r="M40" s="110" t="s">
        <v>16</v>
      </c>
    </row>
    <row r="41" spans="1:13" ht="60">
      <c r="A41" s="103" t="s">
        <v>1442</v>
      </c>
      <c r="B41" s="104" t="s">
        <v>1443</v>
      </c>
      <c r="C41" s="110" t="s">
        <v>1575</v>
      </c>
      <c r="D41" s="110" t="s">
        <v>1445</v>
      </c>
      <c r="E41" s="110" t="s">
        <v>1501</v>
      </c>
      <c r="F41" s="110">
        <f>399.447+418.45</f>
        <v>817.89699999999993</v>
      </c>
      <c r="G41" s="271" t="s">
        <v>1447</v>
      </c>
      <c r="H41" s="271" t="s">
        <v>1447</v>
      </c>
      <c r="I41" s="110" t="s">
        <v>1447</v>
      </c>
      <c r="J41" s="110" t="s">
        <v>1576</v>
      </c>
      <c r="K41" s="110" t="s">
        <v>1450</v>
      </c>
      <c r="L41" s="110">
        <v>3296918419</v>
      </c>
      <c r="M41" s="110" t="s">
        <v>1574</v>
      </c>
    </row>
    <row r="42" spans="1:13" ht="75">
      <c r="A42" s="103" t="s">
        <v>1442</v>
      </c>
      <c r="B42" s="104" t="s">
        <v>1443</v>
      </c>
      <c r="C42" s="105" t="s">
        <v>1549</v>
      </c>
      <c r="D42" s="103" t="s">
        <v>1550</v>
      </c>
      <c r="E42" s="103" t="s">
        <v>1557</v>
      </c>
      <c r="F42" s="366">
        <f>1023.759+1974.775</f>
        <v>2998.5340000000001</v>
      </c>
      <c r="G42" s="103">
        <v>2020</v>
      </c>
      <c r="H42" s="103">
        <v>2025</v>
      </c>
      <c r="I42" s="370" t="s">
        <v>1552</v>
      </c>
      <c r="J42" s="110" t="s">
        <v>1553</v>
      </c>
      <c r="K42" s="105" t="s">
        <v>1554</v>
      </c>
      <c r="L42" s="103">
        <v>36622014</v>
      </c>
      <c r="M42" s="110" t="s">
        <v>1494</v>
      </c>
    </row>
    <row r="43" spans="1:13" ht="105">
      <c r="A43" s="103" t="s">
        <v>1442</v>
      </c>
      <c r="B43" s="104" t="s">
        <v>1443</v>
      </c>
      <c r="C43" s="54" t="s">
        <v>1577</v>
      </c>
      <c r="D43" s="103" t="s">
        <v>1550</v>
      </c>
      <c r="E43" s="54" t="s">
        <v>1578</v>
      </c>
      <c r="F43" s="365">
        <f>0.558+10.455+11.091+12.106</f>
        <v>34.21</v>
      </c>
      <c r="G43" s="54" t="s">
        <v>1447</v>
      </c>
      <c r="H43" s="54" t="s">
        <v>1447</v>
      </c>
      <c r="I43" s="54" t="s">
        <v>1447</v>
      </c>
      <c r="J43" s="271" t="s">
        <v>1579</v>
      </c>
      <c r="K43" s="54" t="s">
        <v>1580</v>
      </c>
      <c r="L43" s="54">
        <v>1763701272</v>
      </c>
      <c r="M43" s="54" t="s">
        <v>93</v>
      </c>
    </row>
    <row r="44" spans="1:13">
      <c r="A44" s="382"/>
      <c r="B44" s="35"/>
      <c r="C44" s="375"/>
      <c r="D44" s="375"/>
      <c r="E44" s="375"/>
      <c r="F44" s="378"/>
      <c r="G44" s="375"/>
      <c r="H44" s="375"/>
      <c r="I44" s="375"/>
      <c r="J44" s="375"/>
      <c r="K44" s="375"/>
      <c r="L44" s="375"/>
    </row>
    <row r="45" spans="1:13">
      <c r="A45" s="382"/>
      <c r="B45" s="35"/>
      <c r="C45" s="379"/>
      <c r="D45" s="380"/>
      <c r="E45" s="379"/>
      <c r="F45" s="375"/>
      <c r="G45" s="375"/>
      <c r="H45" s="375"/>
      <c r="I45" s="375"/>
      <c r="J45" s="375"/>
      <c r="K45" s="375"/>
      <c r="L45" s="375"/>
    </row>
    <row r="46" spans="1:13">
      <c r="A46" s="382"/>
      <c r="B46" s="35"/>
      <c r="C46" s="379"/>
      <c r="D46" s="381"/>
      <c r="E46" s="379"/>
      <c r="F46" s="375"/>
      <c r="G46" s="375"/>
      <c r="H46" s="375"/>
      <c r="I46" s="375"/>
      <c r="J46" s="375"/>
      <c r="K46" s="375"/>
      <c r="L46" s="375"/>
    </row>
    <row r="47" spans="1:13">
      <c r="A47" s="382"/>
      <c r="B47" s="35"/>
      <c r="C47" s="379"/>
      <c r="D47" s="381"/>
      <c r="E47" s="379"/>
      <c r="F47" s="375"/>
      <c r="G47" s="375"/>
      <c r="H47" s="375"/>
      <c r="I47" s="375"/>
      <c r="J47" s="375"/>
      <c r="K47" s="375"/>
      <c r="L47" s="375"/>
    </row>
    <row r="48" spans="1:13">
      <c r="A48" s="382"/>
      <c r="B48" s="35"/>
      <c r="C48" s="379"/>
      <c r="D48" s="380"/>
      <c r="E48" s="379"/>
      <c r="F48" s="375"/>
      <c r="G48" s="375"/>
      <c r="H48" s="375"/>
      <c r="I48" s="375"/>
      <c r="J48" s="375"/>
      <c r="K48" s="375"/>
      <c r="L48" s="375"/>
    </row>
    <row r="49" spans="1:12">
      <c r="A49" s="382"/>
      <c r="B49" s="35"/>
      <c r="C49" s="379"/>
      <c r="D49" s="380"/>
      <c r="E49" s="379"/>
      <c r="F49" s="375"/>
      <c r="G49" s="375"/>
      <c r="H49" s="375"/>
      <c r="I49" s="375"/>
      <c r="J49" s="375"/>
      <c r="K49" s="375"/>
      <c r="L49" s="375"/>
    </row>
    <row r="50" spans="1:12">
      <c r="A50" s="382"/>
      <c r="B50" s="35"/>
      <c r="C50" s="379"/>
      <c r="D50" s="379"/>
      <c r="E50" s="379"/>
      <c r="F50" s="375"/>
      <c r="G50" s="375"/>
      <c r="H50" s="375"/>
      <c r="I50" s="375"/>
      <c r="J50" s="375"/>
      <c r="K50" s="375"/>
      <c r="L50" s="375"/>
    </row>
    <row r="51" spans="1:12">
      <c r="A51" s="382"/>
      <c r="B51" s="35"/>
      <c r="C51" s="375"/>
      <c r="D51" s="375"/>
      <c r="E51" s="375"/>
      <c r="F51" s="375"/>
      <c r="G51" s="375"/>
      <c r="H51" s="375"/>
      <c r="I51" s="375"/>
      <c r="J51" s="375"/>
      <c r="K51" s="375"/>
      <c r="L51" s="375"/>
    </row>
    <row r="52" spans="1:12">
      <c r="A52" s="382"/>
      <c r="B52" s="35"/>
      <c r="C52" s="375"/>
      <c r="D52" s="375"/>
      <c r="E52" s="375"/>
      <c r="F52" s="375"/>
      <c r="G52" s="375"/>
      <c r="H52" s="375"/>
      <c r="I52" s="375"/>
      <c r="J52" s="375"/>
      <c r="K52" s="375"/>
      <c r="L52" s="375"/>
    </row>
    <row r="53" spans="1:12">
      <c r="A53" s="382"/>
      <c r="B53" s="35"/>
      <c r="C53" s="375"/>
      <c r="D53" s="375"/>
      <c r="E53" s="375"/>
      <c r="F53" s="375"/>
      <c r="G53" s="375"/>
      <c r="H53" s="375"/>
      <c r="I53" s="375"/>
      <c r="J53" s="375"/>
      <c r="K53" s="375"/>
      <c r="L53" s="375"/>
    </row>
    <row r="54" spans="1:12">
      <c r="A54" s="382"/>
      <c r="B54" s="35"/>
      <c r="C54" s="375"/>
      <c r="D54" s="375"/>
      <c r="E54" s="375"/>
      <c r="F54" s="375"/>
      <c r="G54" s="375"/>
      <c r="H54" s="375"/>
      <c r="I54" s="375"/>
      <c r="J54" s="375"/>
      <c r="K54" s="375"/>
      <c r="L54" s="375"/>
    </row>
    <row r="55" spans="1:12">
      <c r="A55" s="382"/>
      <c r="B55" s="35"/>
      <c r="C55" s="375"/>
      <c r="D55" s="375"/>
      <c r="E55" s="375"/>
      <c r="F55" s="375"/>
      <c r="G55" s="375"/>
      <c r="H55" s="375"/>
      <c r="I55" s="375"/>
      <c r="J55" s="375"/>
      <c r="K55" s="375"/>
      <c r="L55" s="375"/>
    </row>
    <row r="56" spans="1:12">
      <c r="A56" s="382"/>
      <c r="B56" s="35"/>
      <c r="C56" s="375"/>
      <c r="D56" s="375"/>
      <c r="E56" s="375"/>
      <c r="F56" s="375"/>
      <c r="G56" s="375"/>
      <c r="H56" s="375"/>
      <c r="I56" s="375"/>
      <c r="J56" s="375"/>
      <c r="K56" s="375"/>
      <c r="L56" s="375"/>
    </row>
    <row r="57" spans="1:12">
      <c r="A57" s="382"/>
      <c r="B57" s="35"/>
      <c r="C57" s="375"/>
      <c r="D57" s="375"/>
      <c r="E57" s="375"/>
      <c r="F57" s="375"/>
      <c r="G57" s="375"/>
      <c r="H57" s="375"/>
      <c r="I57" s="375"/>
      <c r="J57" s="375"/>
      <c r="K57" s="375"/>
      <c r="L57" s="375"/>
    </row>
  </sheetData>
  <pageMargins left="0.23622047244094491" right="0.23622047244094491" top="0.35433070866141736" bottom="0.15748031496062992" header="0" footer="0"/>
  <pageSetup paperSize="9" scale="48" fitToHeight="0" orientation="landscape" verticalDpi="0" r:id="rId1"/>
</worksheet>
</file>

<file path=xl/worksheets/sheet2.xml><?xml version="1.0" encoding="utf-8"?>
<worksheet xmlns="http://schemas.openxmlformats.org/spreadsheetml/2006/main" xmlns:r="http://schemas.openxmlformats.org/officeDocument/2006/relationships">
  <dimension ref="A1:O148"/>
  <sheetViews>
    <sheetView zoomScale="80" zoomScaleNormal="80" workbookViewId="0">
      <pane ySplit="1" topLeftCell="A2" activePane="bottomLeft" state="frozen"/>
      <selection pane="bottomLeft" activeCell="O119" sqref="O119"/>
    </sheetView>
  </sheetViews>
  <sheetFormatPr defaultRowHeight="15"/>
  <cols>
    <col min="1" max="1" width="19.140625" style="36" customWidth="1"/>
    <col min="2" max="2" width="17.140625" style="36" customWidth="1"/>
    <col min="3" max="3" width="41.5703125" style="36" customWidth="1"/>
    <col min="4" max="4" width="22.85546875" style="79" customWidth="1"/>
    <col min="5" max="5" width="41.42578125" style="36" customWidth="1"/>
    <col min="6" max="6" width="24" style="36" customWidth="1"/>
    <col min="7" max="7" width="17.28515625" style="36" customWidth="1"/>
    <col min="8" max="8" width="15.42578125" style="36" customWidth="1"/>
    <col min="9" max="9" width="12.5703125" style="36" customWidth="1"/>
    <col min="10" max="10" width="36.42578125" style="36" customWidth="1"/>
    <col min="11" max="11" width="23.42578125" style="79" customWidth="1"/>
    <col min="12" max="12" width="19" style="36" customWidth="1"/>
    <col min="13" max="13" width="18.85546875" style="36" customWidth="1"/>
    <col min="14" max="16384" width="9.140625" style="36"/>
  </cols>
  <sheetData>
    <row r="1" spans="1:13" ht="52.5" customHeight="1">
      <c r="A1" s="68" t="s">
        <v>1</v>
      </c>
      <c r="B1" s="67" t="s">
        <v>2</v>
      </c>
      <c r="C1" s="67" t="s">
        <v>11</v>
      </c>
      <c r="D1" s="67" t="s">
        <v>0</v>
      </c>
      <c r="E1" s="67" t="s">
        <v>12</v>
      </c>
      <c r="F1" s="67" t="s">
        <v>3</v>
      </c>
      <c r="G1" s="67" t="s">
        <v>4</v>
      </c>
      <c r="H1" s="67" t="s">
        <v>5</v>
      </c>
      <c r="I1" s="67" t="s">
        <v>6</v>
      </c>
      <c r="J1" s="67" t="s">
        <v>10</v>
      </c>
      <c r="K1" s="67" t="s">
        <v>8</v>
      </c>
      <c r="L1" s="67" t="s">
        <v>9</v>
      </c>
      <c r="M1" s="3" t="s">
        <v>7</v>
      </c>
    </row>
    <row r="2" spans="1:13" s="74" customFormat="1" ht="111" customHeight="1">
      <c r="A2" s="37" t="s">
        <v>100</v>
      </c>
      <c r="B2" s="37">
        <v>41271134</v>
      </c>
      <c r="C2" s="37" t="s">
        <v>636</v>
      </c>
      <c r="D2" s="37" t="s">
        <v>635</v>
      </c>
      <c r="E2" s="37" t="s">
        <v>111</v>
      </c>
      <c r="F2" s="66">
        <v>9827862.4700000007</v>
      </c>
      <c r="G2" s="52">
        <v>45700</v>
      </c>
      <c r="H2" s="52">
        <v>46054</v>
      </c>
      <c r="I2" s="37">
        <v>10</v>
      </c>
      <c r="J2" s="37" t="s">
        <v>634</v>
      </c>
      <c r="K2" s="37" t="s">
        <v>151</v>
      </c>
      <c r="L2" s="37">
        <v>41703152</v>
      </c>
      <c r="M2" s="37" t="s">
        <v>16</v>
      </c>
    </row>
    <row r="3" spans="1:13" ht="138.75" customHeight="1">
      <c r="A3" s="37" t="s">
        <v>100</v>
      </c>
      <c r="B3" s="37">
        <v>41271134</v>
      </c>
      <c r="C3" s="37" t="s">
        <v>633</v>
      </c>
      <c r="D3" s="37" t="s">
        <v>632</v>
      </c>
      <c r="E3" s="45" t="s">
        <v>631</v>
      </c>
      <c r="F3" s="43" t="s">
        <v>630</v>
      </c>
      <c r="G3" s="43" t="s">
        <v>629</v>
      </c>
      <c r="H3" s="52">
        <v>46022</v>
      </c>
      <c r="I3" s="37"/>
      <c r="J3" s="37" t="s">
        <v>628</v>
      </c>
      <c r="K3" s="37" t="s">
        <v>233</v>
      </c>
      <c r="L3" s="37">
        <v>24797380</v>
      </c>
      <c r="M3" s="37" t="s">
        <v>93</v>
      </c>
    </row>
    <row r="4" spans="1:13" ht="118.5" customHeight="1">
      <c r="A4" s="37" t="s">
        <v>100</v>
      </c>
      <c r="B4" s="37">
        <v>41271134</v>
      </c>
      <c r="C4" s="37" t="s">
        <v>627</v>
      </c>
      <c r="D4" s="37" t="s">
        <v>626</v>
      </c>
      <c r="E4" s="45" t="s">
        <v>625</v>
      </c>
      <c r="F4" s="65">
        <v>12296654.99</v>
      </c>
      <c r="G4" s="61">
        <v>45658</v>
      </c>
      <c r="H4" s="52">
        <v>46022</v>
      </c>
      <c r="I4" s="37">
        <v>10</v>
      </c>
      <c r="J4" s="37" t="s">
        <v>624</v>
      </c>
      <c r="K4" s="37" t="s">
        <v>623</v>
      </c>
      <c r="L4" s="37">
        <v>33969521</v>
      </c>
      <c r="M4" s="37" t="s">
        <v>16</v>
      </c>
    </row>
    <row r="5" spans="1:13" ht="149.25" customHeight="1">
      <c r="A5" s="37" t="s">
        <v>100</v>
      </c>
      <c r="B5" s="37">
        <v>41271134</v>
      </c>
      <c r="C5" s="37" t="s">
        <v>622</v>
      </c>
      <c r="D5" s="37" t="s">
        <v>621</v>
      </c>
      <c r="E5" s="37" t="s">
        <v>617</v>
      </c>
      <c r="F5" s="37" t="s">
        <v>620</v>
      </c>
      <c r="G5" s="52">
        <v>45674</v>
      </c>
      <c r="H5" s="52">
        <v>45747</v>
      </c>
      <c r="I5" s="37"/>
      <c r="J5" s="37" t="s">
        <v>619</v>
      </c>
      <c r="K5" s="37" t="s">
        <v>614</v>
      </c>
      <c r="L5" s="37">
        <v>2107801811</v>
      </c>
      <c r="M5" s="37" t="s">
        <v>93</v>
      </c>
    </row>
    <row r="6" spans="1:13" ht="149.25" customHeight="1">
      <c r="A6" s="37" t="s">
        <v>100</v>
      </c>
      <c r="B6" s="37">
        <v>41271134</v>
      </c>
      <c r="C6" s="37" t="s">
        <v>618</v>
      </c>
      <c r="D6" s="37" t="s">
        <v>612</v>
      </c>
      <c r="E6" s="37" t="s">
        <v>617</v>
      </c>
      <c r="F6" s="37" t="s">
        <v>616</v>
      </c>
      <c r="G6" s="52">
        <v>45674</v>
      </c>
      <c r="H6" s="52">
        <v>45747</v>
      </c>
      <c r="I6" s="37"/>
      <c r="J6" s="37" t="s">
        <v>615</v>
      </c>
      <c r="K6" s="37" t="s">
        <v>614</v>
      </c>
      <c r="L6" s="37">
        <v>2107801811</v>
      </c>
      <c r="M6" s="37" t="s">
        <v>93</v>
      </c>
    </row>
    <row r="7" spans="1:13" ht="126">
      <c r="A7" s="37" t="s">
        <v>100</v>
      </c>
      <c r="B7" s="37">
        <v>41271134</v>
      </c>
      <c r="C7" s="37" t="s">
        <v>613</v>
      </c>
      <c r="D7" s="37" t="s">
        <v>612</v>
      </c>
      <c r="E7" s="37" t="s">
        <v>611</v>
      </c>
      <c r="F7" s="45" t="s">
        <v>610</v>
      </c>
      <c r="G7" s="52">
        <v>45674</v>
      </c>
      <c r="H7" s="63">
        <v>45960</v>
      </c>
      <c r="I7" s="37"/>
      <c r="J7" s="37" t="s">
        <v>609</v>
      </c>
      <c r="K7" s="37" t="s">
        <v>608</v>
      </c>
      <c r="L7" s="37">
        <v>3406900294</v>
      </c>
      <c r="M7" s="37" t="s">
        <v>93</v>
      </c>
    </row>
    <row r="8" spans="1:13" ht="126">
      <c r="A8" s="37" t="s">
        <v>100</v>
      </c>
      <c r="B8" s="37">
        <v>41271134</v>
      </c>
      <c r="C8" s="37" t="s">
        <v>607</v>
      </c>
      <c r="D8" s="37" t="s">
        <v>606</v>
      </c>
      <c r="E8" s="37" t="s">
        <v>605</v>
      </c>
      <c r="F8" s="45" t="s">
        <v>604</v>
      </c>
      <c r="G8" s="52">
        <v>45674</v>
      </c>
      <c r="H8" s="63">
        <v>46063</v>
      </c>
      <c r="I8" s="37"/>
      <c r="J8" s="37" t="s">
        <v>603</v>
      </c>
      <c r="K8" s="37" t="s">
        <v>602</v>
      </c>
      <c r="L8" s="37">
        <v>3119208697</v>
      </c>
      <c r="M8" s="37" t="s">
        <v>93</v>
      </c>
    </row>
    <row r="9" spans="1:13" ht="126">
      <c r="A9" s="37" t="s">
        <v>100</v>
      </c>
      <c r="B9" s="37">
        <v>41271134</v>
      </c>
      <c r="C9" s="37" t="s">
        <v>601</v>
      </c>
      <c r="D9" s="37" t="s">
        <v>253</v>
      </c>
      <c r="E9" s="37" t="s">
        <v>600</v>
      </c>
      <c r="F9" s="45" t="s">
        <v>599</v>
      </c>
      <c r="G9" s="63">
        <v>45678</v>
      </c>
      <c r="H9" s="63">
        <v>45710</v>
      </c>
      <c r="I9" s="63"/>
      <c r="J9" s="37" t="s">
        <v>598</v>
      </c>
      <c r="K9" s="37" t="s">
        <v>251</v>
      </c>
      <c r="L9" s="37">
        <v>3100902897</v>
      </c>
      <c r="M9" s="37" t="s">
        <v>93</v>
      </c>
    </row>
    <row r="10" spans="1:13" ht="78.75">
      <c r="A10" s="37" t="s">
        <v>100</v>
      </c>
      <c r="B10" s="37">
        <v>41271134</v>
      </c>
      <c r="C10" s="37" t="s">
        <v>597</v>
      </c>
      <c r="D10" s="37" t="s">
        <v>596</v>
      </c>
      <c r="E10" s="37" t="s">
        <v>595</v>
      </c>
      <c r="F10" s="43" t="s">
        <v>594</v>
      </c>
      <c r="G10" s="52">
        <v>45688</v>
      </c>
      <c r="H10" s="52">
        <v>45747</v>
      </c>
      <c r="I10" s="37"/>
      <c r="J10" s="37" t="s">
        <v>593</v>
      </c>
      <c r="K10" s="37" t="s">
        <v>592</v>
      </c>
      <c r="L10" s="37">
        <v>2869702719</v>
      </c>
      <c r="M10" s="37" t="s">
        <v>93</v>
      </c>
    </row>
    <row r="11" spans="1:13" ht="100.5" customHeight="1">
      <c r="A11" s="37" t="s">
        <v>100</v>
      </c>
      <c r="B11" s="37">
        <v>41271134</v>
      </c>
      <c r="C11" s="37" t="s">
        <v>591</v>
      </c>
      <c r="D11" s="37" t="s">
        <v>590</v>
      </c>
      <c r="E11" s="37" t="s">
        <v>589</v>
      </c>
      <c r="F11" s="45" t="s">
        <v>588</v>
      </c>
      <c r="G11" s="52">
        <v>45702</v>
      </c>
      <c r="H11" s="63">
        <v>45733</v>
      </c>
      <c r="I11" s="37"/>
      <c r="J11" s="37" t="s">
        <v>587</v>
      </c>
      <c r="K11" s="37" t="s">
        <v>307</v>
      </c>
      <c r="L11" s="37">
        <v>45331594</v>
      </c>
      <c r="M11" s="37" t="s">
        <v>93</v>
      </c>
    </row>
    <row r="12" spans="1:13" ht="78.75">
      <c r="A12" s="37" t="s">
        <v>100</v>
      </c>
      <c r="B12" s="37">
        <v>41271134</v>
      </c>
      <c r="C12" s="37" t="s">
        <v>586</v>
      </c>
      <c r="D12" s="37" t="s">
        <v>585</v>
      </c>
      <c r="E12" s="37" t="s">
        <v>571</v>
      </c>
      <c r="F12" s="45" t="s">
        <v>570</v>
      </c>
      <c r="G12" s="52">
        <v>45706</v>
      </c>
      <c r="H12" s="63">
        <v>45719</v>
      </c>
      <c r="I12" s="37"/>
      <c r="J12" s="37" t="s">
        <v>584</v>
      </c>
      <c r="K12" s="37" t="s">
        <v>219</v>
      </c>
      <c r="L12" s="37">
        <v>31448144</v>
      </c>
      <c r="M12" s="37" t="s">
        <v>93</v>
      </c>
    </row>
    <row r="13" spans="1:13" ht="94.5">
      <c r="A13" s="37" t="s">
        <v>100</v>
      </c>
      <c r="B13" s="37">
        <v>41271134</v>
      </c>
      <c r="C13" s="37" t="s">
        <v>583</v>
      </c>
      <c r="D13" s="37" t="s">
        <v>582</v>
      </c>
      <c r="E13" s="37" t="s">
        <v>578</v>
      </c>
      <c r="F13" s="45" t="s">
        <v>570</v>
      </c>
      <c r="G13" s="52">
        <v>45706</v>
      </c>
      <c r="H13" s="63">
        <v>45719</v>
      </c>
      <c r="I13" s="37"/>
      <c r="J13" s="37" t="s">
        <v>581</v>
      </c>
      <c r="K13" s="37" t="s">
        <v>219</v>
      </c>
      <c r="L13" s="37">
        <v>31448144</v>
      </c>
      <c r="M13" s="37" t="s">
        <v>93</v>
      </c>
    </row>
    <row r="14" spans="1:13" ht="78.75">
      <c r="A14" s="37" t="s">
        <v>100</v>
      </c>
      <c r="B14" s="37">
        <v>41271134</v>
      </c>
      <c r="C14" s="37" t="s">
        <v>580</v>
      </c>
      <c r="D14" s="37" t="s">
        <v>579</v>
      </c>
      <c r="E14" s="37" t="s">
        <v>578</v>
      </c>
      <c r="F14" s="45" t="s">
        <v>570</v>
      </c>
      <c r="G14" s="52">
        <v>45706</v>
      </c>
      <c r="H14" s="63">
        <v>45719</v>
      </c>
      <c r="I14" s="37"/>
      <c r="J14" s="37"/>
      <c r="K14" s="37" t="s">
        <v>219</v>
      </c>
      <c r="L14" s="37">
        <v>31448144</v>
      </c>
      <c r="M14" s="37" t="s">
        <v>93</v>
      </c>
    </row>
    <row r="15" spans="1:13" ht="78.75">
      <c r="A15" s="37" t="s">
        <v>100</v>
      </c>
      <c r="B15" s="37">
        <v>41271134</v>
      </c>
      <c r="C15" s="37" t="s">
        <v>577</v>
      </c>
      <c r="D15" s="37" t="s">
        <v>576</v>
      </c>
      <c r="E15" s="37" t="s">
        <v>575</v>
      </c>
      <c r="F15" s="45" t="s">
        <v>570</v>
      </c>
      <c r="G15" s="52">
        <v>45706</v>
      </c>
      <c r="H15" s="63">
        <v>45719</v>
      </c>
      <c r="I15" s="37"/>
      <c r="J15" s="37" t="s">
        <v>574</v>
      </c>
      <c r="K15" s="37" t="s">
        <v>219</v>
      </c>
      <c r="L15" s="37">
        <v>31448144</v>
      </c>
      <c r="M15" s="37" t="s">
        <v>93</v>
      </c>
    </row>
    <row r="16" spans="1:13" ht="94.5">
      <c r="A16" s="37" t="s">
        <v>100</v>
      </c>
      <c r="B16" s="37">
        <v>41271134</v>
      </c>
      <c r="C16" s="37" t="s">
        <v>573</v>
      </c>
      <c r="D16" s="37" t="s">
        <v>572</v>
      </c>
      <c r="E16" s="37" t="s">
        <v>571</v>
      </c>
      <c r="F16" s="45" t="s">
        <v>570</v>
      </c>
      <c r="G16" s="52">
        <v>45706</v>
      </c>
      <c r="H16" s="63">
        <v>45719</v>
      </c>
      <c r="I16" s="37"/>
      <c r="J16" s="37" t="s">
        <v>569</v>
      </c>
      <c r="K16" s="37" t="s">
        <v>219</v>
      </c>
      <c r="L16" s="37">
        <v>31448144</v>
      </c>
      <c r="M16" s="37" t="s">
        <v>93</v>
      </c>
    </row>
    <row r="17" spans="1:13" ht="141.75">
      <c r="A17" s="37" t="s">
        <v>100</v>
      </c>
      <c r="B17" s="37">
        <v>41271134</v>
      </c>
      <c r="C17" s="37" t="s">
        <v>568</v>
      </c>
      <c r="D17" s="37" t="s">
        <v>567</v>
      </c>
      <c r="E17" s="37" t="s">
        <v>355</v>
      </c>
      <c r="F17" s="45" t="s">
        <v>566</v>
      </c>
      <c r="G17" s="52">
        <v>45706</v>
      </c>
      <c r="H17" s="63">
        <v>45777</v>
      </c>
      <c r="I17" s="37"/>
      <c r="J17" s="37" t="s">
        <v>565</v>
      </c>
      <c r="K17" s="37" t="s">
        <v>564</v>
      </c>
      <c r="L17" s="37">
        <v>2692418534</v>
      </c>
      <c r="M17" s="37" t="s">
        <v>93</v>
      </c>
    </row>
    <row r="18" spans="1:13" ht="141.75">
      <c r="A18" s="37" t="s">
        <v>100</v>
      </c>
      <c r="B18" s="37">
        <v>41271134</v>
      </c>
      <c r="C18" s="37" t="s">
        <v>563</v>
      </c>
      <c r="D18" s="37" t="s">
        <v>562</v>
      </c>
      <c r="E18" s="37" t="s">
        <v>476</v>
      </c>
      <c r="F18" s="45" t="s">
        <v>561</v>
      </c>
      <c r="G18" s="52">
        <v>45706</v>
      </c>
      <c r="H18" s="63">
        <v>45761</v>
      </c>
      <c r="I18" s="37"/>
      <c r="J18" s="37" t="s">
        <v>560</v>
      </c>
      <c r="K18" s="37" t="s">
        <v>559</v>
      </c>
      <c r="L18" s="37">
        <v>13857245</v>
      </c>
      <c r="M18" s="37" t="s">
        <v>93</v>
      </c>
    </row>
    <row r="19" spans="1:13" ht="126">
      <c r="A19" s="37" t="s">
        <v>100</v>
      </c>
      <c r="B19" s="37">
        <v>41271134</v>
      </c>
      <c r="C19" s="37" t="s">
        <v>555</v>
      </c>
      <c r="D19" s="37" t="s">
        <v>554</v>
      </c>
      <c r="E19" s="37" t="s">
        <v>558</v>
      </c>
      <c r="F19" s="45" t="s">
        <v>557</v>
      </c>
      <c r="G19" s="52">
        <v>45706</v>
      </c>
      <c r="H19" s="63">
        <v>46054</v>
      </c>
      <c r="I19" s="37"/>
      <c r="J19" s="37" t="s">
        <v>556</v>
      </c>
      <c r="K19" s="37" t="s">
        <v>112</v>
      </c>
      <c r="L19" s="37">
        <v>38457747</v>
      </c>
      <c r="M19" s="37" t="s">
        <v>93</v>
      </c>
    </row>
    <row r="20" spans="1:13" ht="110.25">
      <c r="A20" s="37" t="s">
        <v>100</v>
      </c>
      <c r="B20" s="37">
        <v>41271134</v>
      </c>
      <c r="C20" s="37" t="s">
        <v>555</v>
      </c>
      <c r="D20" s="37" t="s">
        <v>554</v>
      </c>
      <c r="E20" s="64" t="s">
        <v>537</v>
      </c>
      <c r="F20" s="45" t="s">
        <v>553</v>
      </c>
      <c r="G20" s="52">
        <v>45706</v>
      </c>
      <c r="H20" s="63">
        <v>46054</v>
      </c>
      <c r="I20" s="37"/>
      <c r="J20" s="37" t="s">
        <v>552</v>
      </c>
      <c r="K20" s="37" t="s">
        <v>551</v>
      </c>
      <c r="L20" s="37">
        <v>24947603</v>
      </c>
      <c r="M20" s="37" t="s">
        <v>93</v>
      </c>
    </row>
    <row r="21" spans="1:13" ht="94.5">
      <c r="A21" s="37" t="s">
        <v>100</v>
      </c>
      <c r="B21" s="37">
        <v>41271134</v>
      </c>
      <c r="C21" s="37" t="s">
        <v>550</v>
      </c>
      <c r="D21" s="37" t="s">
        <v>549</v>
      </c>
      <c r="E21" s="37" t="s">
        <v>398</v>
      </c>
      <c r="F21" s="45" t="s">
        <v>548</v>
      </c>
      <c r="G21" s="52">
        <v>45706</v>
      </c>
      <c r="H21" s="63">
        <v>45761</v>
      </c>
      <c r="I21" s="37"/>
      <c r="J21" s="37" t="s">
        <v>547</v>
      </c>
      <c r="K21" s="37" t="s">
        <v>259</v>
      </c>
      <c r="L21" s="37">
        <v>42655189</v>
      </c>
      <c r="M21" s="37" t="s">
        <v>93</v>
      </c>
    </row>
    <row r="22" spans="1:13" ht="94.5">
      <c r="A22" s="37" t="s">
        <v>100</v>
      </c>
      <c r="B22" s="37">
        <v>41271134</v>
      </c>
      <c r="C22" s="37" t="s">
        <v>546</v>
      </c>
      <c r="D22" s="37" t="s">
        <v>545</v>
      </c>
      <c r="E22" s="37" t="s">
        <v>398</v>
      </c>
      <c r="F22" s="45" t="s">
        <v>544</v>
      </c>
      <c r="G22" s="52">
        <v>45716</v>
      </c>
      <c r="H22" s="63">
        <v>45761</v>
      </c>
      <c r="I22" s="37"/>
      <c r="J22" s="37" t="s">
        <v>543</v>
      </c>
      <c r="K22" s="37" t="s">
        <v>264</v>
      </c>
      <c r="L22" s="37">
        <v>44386920</v>
      </c>
      <c r="M22" s="37" t="s">
        <v>93</v>
      </c>
    </row>
    <row r="23" spans="1:13" ht="110.25">
      <c r="A23" s="37" t="s">
        <v>100</v>
      </c>
      <c r="B23" s="37">
        <v>41271134</v>
      </c>
      <c r="C23" s="37" t="s">
        <v>542</v>
      </c>
      <c r="D23" s="37" t="s">
        <v>541</v>
      </c>
      <c r="E23" s="37" t="s">
        <v>398</v>
      </c>
      <c r="F23" s="45" t="s">
        <v>540</v>
      </c>
      <c r="G23" s="52">
        <v>45716</v>
      </c>
      <c r="H23" s="63">
        <v>45761</v>
      </c>
      <c r="I23" s="37"/>
      <c r="J23" s="37" t="s">
        <v>539</v>
      </c>
      <c r="K23" s="37" t="s">
        <v>264</v>
      </c>
      <c r="L23" s="37">
        <v>44386920</v>
      </c>
      <c r="M23" s="37" t="s">
        <v>93</v>
      </c>
    </row>
    <row r="24" spans="1:13" ht="78.75">
      <c r="A24" s="37" t="s">
        <v>100</v>
      </c>
      <c r="B24" s="37">
        <v>41271134</v>
      </c>
      <c r="C24" s="37" t="s">
        <v>538</v>
      </c>
      <c r="D24" s="37" t="s">
        <v>144</v>
      </c>
      <c r="E24" s="37" t="s">
        <v>537</v>
      </c>
      <c r="F24" s="45" t="s">
        <v>536</v>
      </c>
      <c r="G24" s="52">
        <v>45716</v>
      </c>
      <c r="H24" s="63">
        <v>46054</v>
      </c>
      <c r="I24" s="37"/>
      <c r="J24" s="37" t="s">
        <v>535</v>
      </c>
      <c r="K24" s="37" t="s">
        <v>233</v>
      </c>
      <c r="L24" s="37">
        <v>24797380</v>
      </c>
      <c r="M24" s="37" t="s">
        <v>93</v>
      </c>
    </row>
    <row r="25" spans="1:13" ht="126">
      <c r="A25" s="37" t="s">
        <v>100</v>
      </c>
      <c r="B25" s="37">
        <v>41271134</v>
      </c>
      <c r="C25" s="37" t="s">
        <v>534</v>
      </c>
      <c r="D25" s="37" t="s">
        <v>144</v>
      </c>
      <c r="E25" s="37" t="s">
        <v>525</v>
      </c>
      <c r="F25" s="37" t="s">
        <v>533</v>
      </c>
      <c r="G25" s="52">
        <v>45716</v>
      </c>
      <c r="H25" s="52">
        <v>46054</v>
      </c>
      <c r="I25" s="37"/>
      <c r="J25" s="37" t="s">
        <v>532</v>
      </c>
      <c r="K25" s="37" t="s">
        <v>112</v>
      </c>
      <c r="L25" s="37">
        <v>38457747</v>
      </c>
      <c r="M25" s="37" t="s">
        <v>93</v>
      </c>
    </row>
    <row r="26" spans="1:13" ht="110.25">
      <c r="A26" s="37" t="s">
        <v>100</v>
      </c>
      <c r="B26" s="37">
        <v>41271134</v>
      </c>
      <c r="C26" s="37" t="s">
        <v>531</v>
      </c>
      <c r="D26" s="45" t="s">
        <v>530</v>
      </c>
      <c r="E26" s="37" t="s">
        <v>398</v>
      </c>
      <c r="F26" s="45" t="s">
        <v>529</v>
      </c>
      <c r="G26" s="52">
        <v>45720</v>
      </c>
      <c r="H26" s="63">
        <v>45761</v>
      </c>
      <c r="I26" s="45"/>
      <c r="J26" s="45" t="s">
        <v>528</v>
      </c>
      <c r="K26" s="37" t="s">
        <v>264</v>
      </c>
      <c r="L26" s="37">
        <v>44386920</v>
      </c>
      <c r="M26" s="37" t="s">
        <v>93</v>
      </c>
    </row>
    <row r="27" spans="1:13" ht="126">
      <c r="A27" s="37" t="s">
        <v>100</v>
      </c>
      <c r="B27" s="37">
        <v>41271134</v>
      </c>
      <c r="C27" s="37" t="s">
        <v>527</v>
      </c>
      <c r="D27" s="37" t="s">
        <v>526</v>
      </c>
      <c r="E27" s="37" t="s">
        <v>525</v>
      </c>
      <c r="F27" s="45" t="s">
        <v>524</v>
      </c>
      <c r="G27" s="52">
        <v>45722</v>
      </c>
      <c r="H27" s="63">
        <v>46022</v>
      </c>
      <c r="I27" s="45"/>
      <c r="J27" s="45" t="s">
        <v>523</v>
      </c>
      <c r="K27" s="37" t="s">
        <v>112</v>
      </c>
      <c r="L27" s="45">
        <v>38457747</v>
      </c>
      <c r="M27" s="37" t="s">
        <v>93</v>
      </c>
    </row>
    <row r="28" spans="1:13" ht="126">
      <c r="A28" s="37" t="s">
        <v>100</v>
      </c>
      <c r="B28" s="37">
        <v>41271134</v>
      </c>
      <c r="C28" s="37" t="s">
        <v>522</v>
      </c>
      <c r="D28" s="37" t="s">
        <v>521</v>
      </c>
      <c r="E28" s="37" t="s">
        <v>398</v>
      </c>
      <c r="F28" s="45" t="s">
        <v>520</v>
      </c>
      <c r="G28" s="52">
        <v>45722</v>
      </c>
      <c r="H28" s="63">
        <v>45777</v>
      </c>
      <c r="I28" s="45"/>
      <c r="J28" s="45" t="s">
        <v>519</v>
      </c>
      <c r="K28" s="37" t="s">
        <v>264</v>
      </c>
      <c r="L28" s="45">
        <v>44386920</v>
      </c>
      <c r="M28" s="37" t="s">
        <v>93</v>
      </c>
    </row>
    <row r="29" spans="1:13" ht="126">
      <c r="A29" s="37" t="s">
        <v>100</v>
      </c>
      <c r="B29" s="37">
        <v>41271134</v>
      </c>
      <c r="C29" s="37" t="s">
        <v>518</v>
      </c>
      <c r="D29" s="37" t="s">
        <v>517</v>
      </c>
      <c r="E29" s="37" t="s">
        <v>398</v>
      </c>
      <c r="F29" s="45" t="s">
        <v>516</v>
      </c>
      <c r="G29" s="52">
        <v>45722</v>
      </c>
      <c r="H29" s="63">
        <v>45777</v>
      </c>
      <c r="I29" s="45"/>
      <c r="J29" s="45" t="s">
        <v>515</v>
      </c>
      <c r="K29" s="37" t="s">
        <v>264</v>
      </c>
      <c r="L29" s="45">
        <v>44386920</v>
      </c>
      <c r="M29" s="37" t="s">
        <v>93</v>
      </c>
    </row>
    <row r="30" spans="1:13" ht="110.25">
      <c r="A30" s="37" t="s">
        <v>100</v>
      </c>
      <c r="B30" s="37">
        <v>41271134</v>
      </c>
      <c r="C30" s="37" t="s">
        <v>514</v>
      </c>
      <c r="D30" s="37" t="s">
        <v>513</v>
      </c>
      <c r="E30" s="37" t="s">
        <v>398</v>
      </c>
      <c r="F30" s="45" t="s">
        <v>512</v>
      </c>
      <c r="G30" s="52">
        <v>45722</v>
      </c>
      <c r="H30" s="63">
        <v>45777</v>
      </c>
      <c r="I30" s="45"/>
      <c r="J30" s="45" t="s">
        <v>511</v>
      </c>
      <c r="K30" s="37" t="s">
        <v>264</v>
      </c>
      <c r="L30" s="45">
        <v>44386920</v>
      </c>
      <c r="M30" s="37" t="s">
        <v>93</v>
      </c>
    </row>
    <row r="31" spans="1:13" ht="126">
      <c r="A31" s="37" t="s">
        <v>100</v>
      </c>
      <c r="B31" s="37">
        <v>41271134</v>
      </c>
      <c r="C31" s="37" t="s">
        <v>510</v>
      </c>
      <c r="D31" s="37" t="s">
        <v>509</v>
      </c>
      <c r="E31" s="37" t="s">
        <v>398</v>
      </c>
      <c r="F31" s="45" t="s">
        <v>508</v>
      </c>
      <c r="G31" s="52">
        <v>45722</v>
      </c>
      <c r="H31" s="63">
        <v>45777</v>
      </c>
      <c r="I31" s="45"/>
      <c r="J31" s="45" t="s">
        <v>507</v>
      </c>
      <c r="K31" s="37" t="s">
        <v>264</v>
      </c>
      <c r="L31" s="37">
        <v>44386920</v>
      </c>
      <c r="M31" s="37" t="s">
        <v>93</v>
      </c>
    </row>
    <row r="32" spans="1:13" ht="126">
      <c r="A32" s="37" t="s">
        <v>100</v>
      </c>
      <c r="B32" s="37">
        <v>41271134</v>
      </c>
      <c r="C32" s="37" t="s">
        <v>506</v>
      </c>
      <c r="D32" s="37" t="s">
        <v>505</v>
      </c>
      <c r="E32" s="37" t="s">
        <v>398</v>
      </c>
      <c r="F32" s="45" t="s">
        <v>501</v>
      </c>
      <c r="G32" s="52">
        <v>45723</v>
      </c>
      <c r="H32" s="63">
        <v>45777</v>
      </c>
      <c r="I32" s="45"/>
      <c r="J32" s="45" t="s">
        <v>504</v>
      </c>
      <c r="K32" s="37" t="s">
        <v>259</v>
      </c>
      <c r="L32" s="37">
        <v>42655189</v>
      </c>
      <c r="M32" s="37" t="s">
        <v>93</v>
      </c>
    </row>
    <row r="33" spans="1:15" ht="126">
      <c r="A33" s="37" t="s">
        <v>100</v>
      </c>
      <c r="B33" s="37">
        <v>41271134</v>
      </c>
      <c r="C33" s="37" t="s">
        <v>503</v>
      </c>
      <c r="D33" s="37" t="s">
        <v>502</v>
      </c>
      <c r="E33" s="37" t="s">
        <v>398</v>
      </c>
      <c r="F33" s="45" t="s">
        <v>501</v>
      </c>
      <c r="G33" s="52">
        <v>45723</v>
      </c>
      <c r="H33" s="63">
        <v>45777</v>
      </c>
      <c r="I33" s="45"/>
      <c r="J33" s="45" t="s">
        <v>500</v>
      </c>
      <c r="K33" s="37" t="s">
        <v>259</v>
      </c>
      <c r="L33" s="37">
        <v>42655189</v>
      </c>
      <c r="M33" s="37" t="s">
        <v>93</v>
      </c>
    </row>
    <row r="34" spans="1:15" ht="110.25">
      <c r="A34" s="37" t="s">
        <v>100</v>
      </c>
      <c r="B34" s="37">
        <v>41271134</v>
      </c>
      <c r="C34" s="37" t="s">
        <v>499</v>
      </c>
      <c r="D34" s="45" t="s">
        <v>498</v>
      </c>
      <c r="E34" s="37" t="s">
        <v>398</v>
      </c>
      <c r="F34" s="45" t="s">
        <v>497</v>
      </c>
      <c r="G34" s="52">
        <v>45723</v>
      </c>
      <c r="H34" s="63">
        <v>45777</v>
      </c>
      <c r="I34" s="45"/>
      <c r="J34" s="45" t="s">
        <v>496</v>
      </c>
      <c r="K34" s="37" t="s">
        <v>259</v>
      </c>
      <c r="L34" s="45">
        <v>42655189</v>
      </c>
      <c r="M34" s="37" t="s">
        <v>93</v>
      </c>
    </row>
    <row r="35" spans="1:15" ht="114.75" customHeight="1">
      <c r="A35" s="37" t="s">
        <v>100</v>
      </c>
      <c r="B35" s="37">
        <v>41271134</v>
      </c>
      <c r="C35" s="37" t="s">
        <v>495</v>
      </c>
      <c r="D35" s="45" t="s">
        <v>494</v>
      </c>
      <c r="E35" s="37" t="s">
        <v>398</v>
      </c>
      <c r="F35" s="45" t="s">
        <v>493</v>
      </c>
      <c r="G35" s="52">
        <v>45727</v>
      </c>
      <c r="H35" s="63">
        <v>45777</v>
      </c>
      <c r="I35" s="45"/>
      <c r="J35" s="45" t="s">
        <v>492</v>
      </c>
      <c r="K35" s="37" t="s">
        <v>259</v>
      </c>
      <c r="L35" s="45">
        <v>42655189</v>
      </c>
      <c r="M35" s="37" t="s">
        <v>93</v>
      </c>
    </row>
    <row r="36" spans="1:15" ht="110.25">
      <c r="A36" s="37" t="s">
        <v>100</v>
      </c>
      <c r="B36" s="37">
        <v>41271134</v>
      </c>
      <c r="C36" s="37" t="s">
        <v>491</v>
      </c>
      <c r="D36" s="45" t="s">
        <v>490</v>
      </c>
      <c r="E36" s="37" t="s">
        <v>398</v>
      </c>
      <c r="F36" s="45" t="s">
        <v>489</v>
      </c>
      <c r="G36" s="52">
        <v>45727</v>
      </c>
      <c r="H36" s="63">
        <v>45777</v>
      </c>
      <c r="I36" s="45"/>
      <c r="J36" s="45" t="s">
        <v>488</v>
      </c>
      <c r="K36" s="37" t="s">
        <v>259</v>
      </c>
      <c r="L36" s="45">
        <v>42655189</v>
      </c>
      <c r="M36" s="37" t="s">
        <v>93</v>
      </c>
    </row>
    <row r="37" spans="1:15" ht="78.75">
      <c r="A37" s="37" t="s">
        <v>100</v>
      </c>
      <c r="B37" s="37">
        <v>41271134</v>
      </c>
      <c r="C37" s="37" t="s">
        <v>487</v>
      </c>
      <c r="D37" s="45" t="s">
        <v>217</v>
      </c>
      <c r="E37" s="37" t="s">
        <v>486</v>
      </c>
      <c r="F37" s="45" t="s">
        <v>485</v>
      </c>
      <c r="G37" s="52">
        <v>45727</v>
      </c>
      <c r="H37" s="63">
        <v>45746</v>
      </c>
      <c r="I37" s="45"/>
      <c r="J37" s="45" t="s">
        <v>484</v>
      </c>
      <c r="K37" s="37" t="s">
        <v>390</v>
      </c>
      <c r="L37" s="45">
        <v>24789699</v>
      </c>
      <c r="M37" s="45" t="s">
        <v>93</v>
      </c>
    </row>
    <row r="38" spans="1:15" ht="121.5" customHeight="1">
      <c r="A38" s="37" t="s">
        <v>100</v>
      </c>
      <c r="B38" s="37">
        <v>41271134</v>
      </c>
      <c r="C38" s="37" t="s">
        <v>483</v>
      </c>
      <c r="D38" s="45" t="s">
        <v>261</v>
      </c>
      <c r="E38" s="37" t="s">
        <v>482</v>
      </c>
      <c r="F38" s="45" t="s">
        <v>481</v>
      </c>
      <c r="G38" s="52">
        <v>45729</v>
      </c>
      <c r="H38" s="63">
        <v>45807</v>
      </c>
      <c r="I38" s="43"/>
      <c r="J38" s="45" t="s">
        <v>480</v>
      </c>
      <c r="K38" s="37" t="s">
        <v>479</v>
      </c>
      <c r="L38" s="45">
        <v>4653199</v>
      </c>
      <c r="M38" s="37" t="s">
        <v>93</v>
      </c>
    </row>
    <row r="39" spans="1:15" ht="141.75">
      <c r="A39" s="37" t="s">
        <v>100</v>
      </c>
      <c r="B39" s="37">
        <v>41271134</v>
      </c>
      <c r="C39" s="37" t="s">
        <v>478</v>
      </c>
      <c r="D39" s="45" t="s">
        <v>477</v>
      </c>
      <c r="E39" s="37" t="s">
        <v>476</v>
      </c>
      <c r="F39" s="43" t="s">
        <v>475</v>
      </c>
      <c r="G39" s="52">
        <v>45729</v>
      </c>
      <c r="H39" s="61">
        <v>45838</v>
      </c>
      <c r="I39" s="43"/>
      <c r="J39" s="45" t="s">
        <v>474</v>
      </c>
      <c r="K39" s="37" t="s">
        <v>233</v>
      </c>
      <c r="L39" s="45">
        <v>24797380</v>
      </c>
      <c r="M39" s="37" t="s">
        <v>93</v>
      </c>
    </row>
    <row r="40" spans="1:15" ht="94.5">
      <c r="A40" s="37" t="s">
        <v>100</v>
      </c>
      <c r="B40" s="37">
        <v>41271134</v>
      </c>
      <c r="C40" s="37" t="s">
        <v>473</v>
      </c>
      <c r="D40" s="45" t="s">
        <v>289</v>
      </c>
      <c r="E40" s="43" t="s">
        <v>468</v>
      </c>
      <c r="F40" s="62">
        <v>23366653</v>
      </c>
      <c r="G40" s="52">
        <v>45651</v>
      </c>
      <c r="H40" s="61">
        <v>46022</v>
      </c>
      <c r="I40" s="43">
        <v>10</v>
      </c>
      <c r="J40" s="45" t="s">
        <v>472</v>
      </c>
      <c r="K40" s="37" t="s">
        <v>471</v>
      </c>
      <c r="L40" s="43">
        <v>45300307</v>
      </c>
      <c r="M40" s="45" t="s">
        <v>464</v>
      </c>
    </row>
    <row r="41" spans="1:15" s="74" customFormat="1" ht="95.25" thickBot="1">
      <c r="A41" s="37" t="s">
        <v>100</v>
      </c>
      <c r="B41" s="37">
        <v>41271134</v>
      </c>
      <c r="C41" s="64" t="s">
        <v>470</v>
      </c>
      <c r="D41" s="45" t="s">
        <v>469</v>
      </c>
      <c r="E41" s="43" t="s">
        <v>468</v>
      </c>
      <c r="F41" s="37">
        <v>218137.62</v>
      </c>
      <c r="G41" s="52">
        <v>45106</v>
      </c>
      <c r="H41" s="61">
        <v>46022</v>
      </c>
      <c r="I41" s="43"/>
      <c r="J41" s="75" t="s">
        <v>467</v>
      </c>
      <c r="K41" s="64" t="s">
        <v>466</v>
      </c>
      <c r="L41" s="60" t="s">
        <v>465</v>
      </c>
      <c r="M41" s="45" t="s">
        <v>464</v>
      </c>
      <c r="N41" s="76"/>
      <c r="O41" s="76"/>
    </row>
    <row r="42" spans="1:15" s="74" customFormat="1" ht="94.5">
      <c r="A42" s="37" t="s">
        <v>100</v>
      </c>
      <c r="B42" s="37">
        <v>41271134</v>
      </c>
      <c r="C42" s="59" t="s">
        <v>461</v>
      </c>
      <c r="D42" s="45" t="s">
        <v>460</v>
      </c>
      <c r="E42" s="59" t="s">
        <v>459</v>
      </c>
      <c r="F42" s="54" t="s">
        <v>463</v>
      </c>
      <c r="G42" s="53">
        <v>45749</v>
      </c>
      <c r="H42" s="53">
        <v>45763</v>
      </c>
      <c r="I42" s="43"/>
      <c r="J42" s="77" t="s">
        <v>462</v>
      </c>
      <c r="K42" s="39" t="s">
        <v>456</v>
      </c>
      <c r="L42" s="60" t="s">
        <v>455</v>
      </c>
      <c r="M42" s="37" t="s">
        <v>93</v>
      </c>
      <c r="N42" s="78"/>
      <c r="O42" s="78"/>
    </row>
    <row r="43" spans="1:15" s="74" customFormat="1" ht="150.75" customHeight="1">
      <c r="A43" s="37" t="s">
        <v>100</v>
      </c>
      <c r="B43" s="37">
        <v>41271134</v>
      </c>
      <c r="C43" s="59" t="s">
        <v>461</v>
      </c>
      <c r="D43" s="45" t="s">
        <v>460</v>
      </c>
      <c r="E43" s="59" t="s">
        <v>459</v>
      </c>
      <c r="F43" s="54" t="s">
        <v>458</v>
      </c>
      <c r="G43" s="53">
        <v>45749</v>
      </c>
      <c r="H43" s="53">
        <v>45763</v>
      </c>
      <c r="I43" s="43"/>
      <c r="J43" s="45" t="s">
        <v>457</v>
      </c>
      <c r="K43" s="39" t="s">
        <v>456</v>
      </c>
      <c r="L43" s="60" t="s">
        <v>455</v>
      </c>
      <c r="M43" s="37" t="s">
        <v>93</v>
      </c>
    </row>
    <row r="44" spans="1:15" ht="94.5">
      <c r="A44" s="37" t="s">
        <v>100</v>
      </c>
      <c r="B44" s="37">
        <v>41271134</v>
      </c>
      <c r="C44" s="39" t="s">
        <v>454</v>
      </c>
      <c r="D44" s="45"/>
      <c r="E44" s="39" t="s">
        <v>454</v>
      </c>
      <c r="F44" s="54" t="s">
        <v>453</v>
      </c>
      <c r="G44" s="53">
        <v>45750</v>
      </c>
      <c r="H44" s="53">
        <v>45721</v>
      </c>
      <c r="I44" s="43"/>
      <c r="J44" s="45" t="s">
        <v>452</v>
      </c>
      <c r="K44" s="39" t="s">
        <v>451</v>
      </c>
      <c r="L44" s="45">
        <v>33308253</v>
      </c>
      <c r="M44" s="37" t="s">
        <v>93</v>
      </c>
    </row>
    <row r="45" spans="1:15" ht="126">
      <c r="A45" s="37" t="s">
        <v>100</v>
      </c>
      <c r="B45" s="37">
        <v>41271134</v>
      </c>
      <c r="C45" s="39" t="s">
        <v>450</v>
      </c>
      <c r="D45" s="45" t="s">
        <v>449</v>
      </c>
      <c r="E45" s="39" t="s">
        <v>398</v>
      </c>
      <c r="F45" s="54" t="s">
        <v>448</v>
      </c>
      <c r="G45" s="53">
        <v>45750</v>
      </c>
      <c r="H45" s="39" t="s">
        <v>447</v>
      </c>
      <c r="I45" s="43"/>
      <c r="J45" s="45" t="s">
        <v>446</v>
      </c>
      <c r="K45" s="39" t="s">
        <v>307</v>
      </c>
      <c r="L45" s="45">
        <v>45331594</v>
      </c>
      <c r="M45" s="37" t="s">
        <v>93</v>
      </c>
    </row>
    <row r="46" spans="1:15" ht="78.75">
      <c r="A46" s="37" t="s">
        <v>100</v>
      </c>
      <c r="B46" s="37">
        <v>41271134</v>
      </c>
      <c r="C46" s="39" t="s">
        <v>445</v>
      </c>
      <c r="D46" s="45" t="s">
        <v>444</v>
      </c>
      <c r="E46" s="39" t="s">
        <v>443</v>
      </c>
      <c r="F46" s="54" t="s">
        <v>442</v>
      </c>
      <c r="G46" s="53">
        <v>45754</v>
      </c>
      <c r="H46" s="53">
        <v>45777</v>
      </c>
      <c r="I46" s="43"/>
      <c r="J46" s="45" t="s">
        <v>441</v>
      </c>
      <c r="K46" s="39" t="s">
        <v>307</v>
      </c>
      <c r="L46" s="45">
        <v>45331594</v>
      </c>
      <c r="M46" s="37" t="s">
        <v>93</v>
      </c>
    </row>
    <row r="47" spans="1:15" ht="78.75">
      <c r="A47" s="37" t="s">
        <v>100</v>
      </c>
      <c r="B47" s="37">
        <v>41271134</v>
      </c>
      <c r="C47" s="59" t="s">
        <v>440</v>
      </c>
      <c r="D47" s="45" t="s">
        <v>439</v>
      </c>
      <c r="E47" s="59" t="s">
        <v>411</v>
      </c>
      <c r="F47" s="59" t="s">
        <v>438</v>
      </c>
      <c r="G47" s="53">
        <v>45754</v>
      </c>
      <c r="H47" s="58">
        <v>45838</v>
      </c>
      <c r="I47" s="43"/>
      <c r="J47" s="57" t="s">
        <v>437</v>
      </c>
      <c r="K47" s="39" t="s">
        <v>264</v>
      </c>
      <c r="L47" s="45">
        <v>44386920</v>
      </c>
      <c r="M47" s="37" t="s">
        <v>93</v>
      </c>
    </row>
    <row r="48" spans="1:15" ht="141.75">
      <c r="A48" s="37" t="s">
        <v>100</v>
      </c>
      <c r="B48" s="37">
        <v>41271134</v>
      </c>
      <c r="C48" s="39" t="s">
        <v>436</v>
      </c>
      <c r="D48" s="45" t="s">
        <v>435</v>
      </c>
      <c r="E48" s="39" t="s">
        <v>434</v>
      </c>
      <c r="F48" s="54" t="s">
        <v>433</v>
      </c>
      <c r="G48" s="53">
        <v>45755</v>
      </c>
      <c r="H48" s="53">
        <v>45816</v>
      </c>
      <c r="I48" s="43"/>
      <c r="J48" s="57" t="s">
        <v>432</v>
      </c>
      <c r="K48" s="39" t="s">
        <v>302</v>
      </c>
      <c r="L48" s="45">
        <v>35850395</v>
      </c>
      <c r="M48" s="37" t="s">
        <v>93</v>
      </c>
    </row>
    <row r="49" spans="1:13" ht="141.75">
      <c r="A49" s="37" t="s">
        <v>100</v>
      </c>
      <c r="B49" s="37">
        <v>41271134</v>
      </c>
      <c r="C49" s="39" t="s">
        <v>385</v>
      </c>
      <c r="D49" s="45" t="s">
        <v>384</v>
      </c>
      <c r="E49" s="39" t="s">
        <v>431</v>
      </c>
      <c r="F49" s="54" t="s">
        <v>423</v>
      </c>
      <c r="G49" s="53">
        <v>45757</v>
      </c>
      <c r="H49" s="53">
        <v>45787</v>
      </c>
      <c r="I49" s="43"/>
      <c r="J49" s="45" t="s">
        <v>422</v>
      </c>
      <c r="K49" s="39" t="s">
        <v>302</v>
      </c>
      <c r="L49" s="45">
        <v>35850395</v>
      </c>
      <c r="M49" s="37" t="s">
        <v>93</v>
      </c>
    </row>
    <row r="50" spans="1:13" ht="94.5">
      <c r="A50" s="37" t="s">
        <v>100</v>
      </c>
      <c r="B50" s="37">
        <v>41271134</v>
      </c>
      <c r="C50" s="39" t="s">
        <v>389</v>
      </c>
      <c r="D50" s="45" t="s">
        <v>253</v>
      </c>
      <c r="E50" s="39" t="s">
        <v>430</v>
      </c>
      <c r="F50" s="54" t="s">
        <v>429</v>
      </c>
      <c r="G50" s="53">
        <v>45761</v>
      </c>
      <c r="H50" s="53">
        <v>45838</v>
      </c>
      <c r="I50" s="43"/>
      <c r="J50" s="45" t="s">
        <v>428</v>
      </c>
      <c r="K50" s="39" t="s">
        <v>427</v>
      </c>
      <c r="L50" s="45">
        <v>40254982</v>
      </c>
      <c r="M50" s="37" t="s">
        <v>93</v>
      </c>
    </row>
    <row r="51" spans="1:13" ht="159" customHeight="1">
      <c r="A51" s="37" t="s">
        <v>100</v>
      </c>
      <c r="B51" s="37">
        <v>41271134</v>
      </c>
      <c r="C51" s="39" t="s">
        <v>426</v>
      </c>
      <c r="D51" s="45" t="s">
        <v>425</v>
      </c>
      <c r="E51" s="39" t="s">
        <v>424</v>
      </c>
      <c r="F51" s="54" t="s">
        <v>423</v>
      </c>
      <c r="G51" s="53">
        <v>45768</v>
      </c>
      <c r="H51" s="53">
        <v>45798</v>
      </c>
      <c r="I51" s="43"/>
      <c r="J51" s="45" t="s">
        <v>422</v>
      </c>
      <c r="K51" s="39" t="s">
        <v>302</v>
      </c>
      <c r="L51" s="45">
        <v>35850395</v>
      </c>
      <c r="M51" s="37" t="s">
        <v>93</v>
      </c>
    </row>
    <row r="52" spans="1:13" ht="134.25" customHeight="1">
      <c r="A52" s="37" t="s">
        <v>100</v>
      </c>
      <c r="B52" s="37">
        <v>41271134</v>
      </c>
      <c r="C52" s="39" t="s">
        <v>421</v>
      </c>
      <c r="D52" s="45" t="s">
        <v>420</v>
      </c>
      <c r="E52" s="39" t="s">
        <v>419</v>
      </c>
      <c r="F52" s="54" t="s">
        <v>418</v>
      </c>
      <c r="G52" s="53">
        <v>45768</v>
      </c>
      <c r="H52" s="53">
        <v>45807</v>
      </c>
      <c r="I52" s="43"/>
      <c r="J52" s="45" t="s">
        <v>417</v>
      </c>
      <c r="K52" s="39" t="s">
        <v>264</v>
      </c>
      <c r="L52" s="43">
        <v>44386920</v>
      </c>
      <c r="M52" s="37" t="s">
        <v>93</v>
      </c>
    </row>
    <row r="53" spans="1:13" ht="110.25" customHeight="1">
      <c r="A53" s="37" t="s">
        <v>100</v>
      </c>
      <c r="B53" s="37">
        <v>41271134</v>
      </c>
      <c r="C53" s="39" t="s">
        <v>416</v>
      </c>
      <c r="D53" s="45" t="s">
        <v>412</v>
      </c>
      <c r="E53" s="39" t="s">
        <v>370</v>
      </c>
      <c r="F53" s="54" t="s">
        <v>415</v>
      </c>
      <c r="G53" s="53">
        <v>45768</v>
      </c>
      <c r="H53" s="53">
        <v>45808</v>
      </c>
      <c r="I53" s="43"/>
      <c r="J53" s="45" t="s">
        <v>414</v>
      </c>
      <c r="K53" s="39" t="s">
        <v>259</v>
      </c>
      <c r="L53" s="45">
        <v>42655189</v>
      </c>
      <c r="M53" s="37" t="s">
        <v>93</v>
      </c>
    </row>
    <row r="54" spans="1:13" ht="94.5">
      <c r="A54" s="37" t="s">
        <v>100</v>
      </c>
      <c r="B54" s="37">
        <v>41271134</v>
      </c>
      <c r="C54" s="39" t="s">
        <v>413</v>
      </c>
      <c r="D54" s="45" t="s">
        <v>412</v>
      </c>
      <c r="E54" s="39" t="s">
        <v>411</v>
      </c>
      <c r="F54" s="54" t="s">
        <v>360</v>
      </c>
      <c r="G54" s="53">
        <v>45772</v>
      </c>
      <c r="H54" s="53">
        <v>45808</v>
      </c>
      <c r="I54" s="43"/>
      <c r="J54" s="56" t="s">
        <v>410</v>
      </c>
      <c r="K54" s="39" t="s">
        <v>264</v>
      </c>
      <c r="L54" s="43">
        <v>44386920</v>
      </c>
      <c r="M54" s="37" t="s">
        <v>93</v>
      </c>
    </row>
    <row r="55" spans="1:13" ht="126">
      <c r="A55" s="37" t="s">
        <v>100</v>
      </c>
      <c r="B55" s="37">
        <v>41271134</v>
      </c>
      <c r="C55" s="39" t="s">
        <v>409</v>
      </c>
      <c r="D55" s="45" t="s">
        <v>408</v>
      </c>
      <c r="E55" s="39" t="s">
        <v>407</v>
      </c>
      <c r="F55" s="54" t="s">
        <v>406</v>
      </c>
      <c r="G55" s="53">
        <v>45772</v>
      </c>
      <c r="H55" s="53">
        <v>45808</v>
      </c>
      <c r="I55" s="43"/>
      <c r="J55" s="45" t="s">
        <v>405</v>
      </c>
      <c r="K55" s="39" t="s">
        <v>112</v>
      </c>
      <c r="L55" s="45">
        <v>41271134</v>
      </c>
      <c r="M55" s="37" t="s">
        <v>93</v>
      </c>
    </row>
    <row r="56" spans="1:13" ht="172.5" customHeight="1">
      <c r="A56" s="37" t="s">
        <v>100</v>
      </c>
      <c r="B56" s="37">
        <v>41271134</v>
      </c>
      <c r="C56" s="39" t="s">
        <v>404</v>
      </c>
      <c r="D56" s="45" t="s">
        <v>388</v>
      </c>
      <c r="E56" s="39" t="s">
        <v>370</v>
      </c>
      <c r="F56" s="54" t="s">
        <v>403</v>
      </c>
      <c r="G56" s="53">
        <v>45785</v>
      </c>
      <c r="H56" s="53">
        <v>45810</v>
      </c>
      <c r="I56" s="43"/>
      <c r="J56" s="45" t="s">
        <v>402</v>
      </c>
      <c r="K56" s="39" t="s">
        <v>401</v>
      </c>
      <c r="L56" s="45">
        <v>38583475</v>
      </c>
      <c r="M56" s="37" t="s">
        <v>93</v>
      </c>
    </row>
    <row r="57" spans="1:13" ht="110.25">
      <c r="A57" s="37" t="s">
        <v>100</v>
      </c>
      <c r="B57" s="37">
        <v>41271134</v>
      </c>
      <c r="C57" s="39" t="s">
        <v>400</v>
      </c>
      <c r="D57" s="45" t="s">
        <v>399</v>
      </c>
      <c r="E57" s="39" t="s">
        <v>398</v>
      </c>
      <c r="F57" s="54" t="s">
        <v>397</v>
      </c>
      <c r="G57" s="53">
        <v>45789</v>
      </c>
      <c r="H57" s="53">
        <v>45828</v>
      </c>
      <c r="I57" s="43"/>
      <c r="J57" s="45" t="s">
        <v>396</v>
      </c>
      <c r="K57" s="39" t="s">
        <v>395</v>
      </c>
      <c r="L57" s="43">
        <v>43674679</v>
      </c>
      <c r="M57" s="37" t="s">
        <v>93</v>
      </c>
    </row>
    <row r="58" spans="1:13" ht="119.25" customHeight="1">
      <c r="A58" s="37" t="s">
        <v>100</v>
      </c>
      <c r="B58" s="37">
        <v>41271134</v>
      </c>
      <c r="C58" s="39" t="s">
        <v>394</v>
      </c>
      <c r="D58" s="45" t="s">
        <v>393</v>
      </c>
      <c r="E58" s="39" t="s">
        <v>392</v>
      </c>
      <c r="F58" s="54" t="s">
        <v>391</v>
      </c>
      <c r="G58" s="53">
        <v>45791</v>
      </c>
      <c r="H58" s="53">
        <v>45914</v>
      </c>
      <c r="I58" s="43"/>
      <c r="J58" s="45"/>
      <c r="K58" s="39" t="s">
        <v>390</v>
      </c>
      <c r="L58" s="43"/>
      <c r="M58" s="37" t="s">
        <v>93</v>
      </c>
    </row>
    <row r="59" spans="1:13" ht="123" customHeight="1">
      <c r="A59" s="37" t="s">
        <v>100</v>
      </c>
      <c r="B59" s="37">
        <v>41271134</v>
      </c>
      <c r="C59" s="39" t="s">
        <v>389</v>
      </c>
      <c r="D59" s="45" t="s">
        <v>388</v>
      </c>
      <c r="E59" s="39" t="s">
        <v>286</v>
      </c>
      <c r="F59" s="54" t="s">
        <v>387</v>
      </c>
      <c r="G59" s="53">
        <v>45797</v>
      </c>
      <c r="H59" s="53">
        <v>45810</v>
      </c>
      <c r="I59" s="43"/>
      <c r="J59" s="45" t="s">
        <v>386</v>
      </c>
      <c r="K59" s="39" t="s">
        <v>112</v>
      </c>
      <c r="L59" s="43">
        <v>38457747</v>
      </c>
      <c r="M59" s="37" t="s">
        <v>93</v>
      </c>
    </row>
    <row r="60" spans="1:13" ht="126">
      <c r="A60" s="37" t="s">
        <v>100</v>
      </c>
      <c r="B60" s="37">
        <v>41271134</v>
      </c>
      <c r="C60" s="39" t="s">
        <v>385</v>
      </c>
      <c r="D60" s="45" t="s">
        <v>384</v>
      </c>
      <c r="E60" s="39" t="s">
        <v>286</v>
      </c>
      <c r="F60" s="54" t="s">
        <v>383</v>
      </c>
      <c r="G60" s="53">
        <v>45797</v>
      </c>
      <c r="H60" s="53">
        <v>46054</v>
      </c>
      <c r="I60" s="43"/>
      <c r="J60" s="56" t="s">
        <v>382</v>
      </c>
      <c r="K60" s="39" t="s">
        <v>112</v>
      </c>
      <c r="L60" s="43">
        <v>38457747</v>
      </c>
      <c r="M60" s="37" t="s">
        <v>93</v>
      </c>
    </row>
    <row r="61" spans="1:13" ht="87" customHeight="1">
      <c r="A61" s="37" t="s">
        <v>100</v>
      </c>
      <c r="B61" s="37">
        <v>41271134</v>
      </c>
      <c r="C61" s="39" t="s">
        <v>381</v>
      </c>
      <c r="D61" s="45" t="s">
        <v>380</v>
      </c>
      <c r="E61" s="39" t="s">
        <v>379</v>
      </c>
      <c r="F61" s="54" t="s">
        <v>378</v>
      </c>
      <c r="G61" s="53">
        <v>45799</v>
      </c>
      <c r="H61" s="53">
        <v>45900</v>
      </c>
      <c r="I61" s="43"/>
      <c r="J61" s="45" t="s">
        <v>377</v>
      </c>
      <c r="K61" s="39" t="s">
        <v>376</v>
      </c>
      <c r="L61" s="49">
        <v>2806205199</v>
      </c>
      <c r="M61" s="37" t="s">
        <v>93</v>
      </c>
    </row>
    <row r="62" spans="1:13" ht="127.5" customHeight="1">
      <c r="A62" s="37" t="s">
        <v>100</v>
      </c>
      <c r="B62" s="37">
        <v>41271134</v>
      </c>
      <c r="C62" s="39" t="s">
        <v>375</v>
      </c>
      <c r="D62" s="45" t="s">
        <v>374</v>
      </c>
      <c r="E62" s="39" t="s">
        <v>336</v>
      </c>
      <c r="F62" s="54" t="s">
        <v>373</v>
      </c>
      <c r="G62" s="53">
        <v>45799</v>
      </c>
      <c r="H62" s="53">
        <v>46054</v>
      </c>
      <c r="I62" s="43"/>
      <c r="J62" s="45" t="s">
        <v>256</v>
      </c>
      <c r="K62" s="39" t="s">
        <v>255</v>
      </c>
      <c r="L62" s="49">
        <v>35894364</v>
      </c>
      <c r="M62" s="37" t="s">
        <v>93</v>
      </c>
    </row>
    <row r="63" spans="1:13" ht="157.5" customHeight="1">
      <c r="A63" s="37" t="s">
        <v>100</v>
      </c>
      <c r="B63" s="37">
        <v>41271134</v>
      </c>
      <c r="C63" s="39" t="s">
        <v>372</v>
      </c>
      <c r="D63" s="45" t="s">
        <v>371</v>
      </c>
      <c r="E63" s="39" t="s">
        <v>370</v>
      </c>
      <c r="F63" s="54" t="s">
        <v>369</v>
      </c>
      <c r="G63" s="53">
        <v>45807</v>
      </c>
      <c r="H63" s="53">
        <v>45835</v>
      </c>
      <c r="I63" s="43"/>
      <c r="J63" s="45" t="s">
        <v>368</v>
      </c>
      <c r="K63" s="39" t="s">
        <v>367</v>
      </c>
      <c r="L63" s="49">
        <v>43159630</v>
      </c>
      <c r="M63" s="37" t="s">
        <v>93</v>
      </c>
    </row>
    <row r="64" spans="1:13" ht="156.75" customHeight="1">
      <c r="A64" s="37" t="s">
        <v>100</v>
      </c>
      <c r="B64" s="37">
        <v>41271134</v>
      </c>
      <c r="C64" s="39" t="s">
        <v>366</v>
      </c>
      <c r="D64" s="45" t="s">
        <v>365</v>
      </c>
      <c r="E64" s="39" t="s">
        <v>286</v>
      </c>
      <c r="F64" s="54" t="s">
        <v>364</v>
      </c>
      <c r="G64" s="53">
        <v>45807</v>
      </c>
      <c r="H64" s="53">
        <v>46112</v>
      </c>
      <c r="I64" s="43"/>
      <c r="J64" s="45" t="s">
        <v>363</v>
      </c>
      <c r="K64" s="39" t="s">
        <v>112</v>
      </c>
      <c r="L64" s="49">
        <v>38457747</v>
      </c>
      <c r="M64" s="37" t="s">
        <v>93</v>
      </c>
    </row>
    <row r="65" spans="1:13" ht="147.75" customHeight="1">
      <c r="A65" s="37" t="s">
        <v>100</v>
      </c>
      <c r="B65" s="37">
        <v>41271134</v>
      </c>
      <c r="C65" s="39" t="s">
        <v>362</v>
      </c>
      <c r="D65" s="45" t="s">
        <v>361</v>
      </c>
      <c r="E65" s="45" t="s">
        <v>355</v>
      </c>
      <c r="F65" s="54" t="s">
        <v>360</v>
      </c>
      <c r="G65" s="54" t="s">
        <v>359</v>
      </c>
      <c r="H65" s="52">
        <v>46022</v>
      </c>
      <c r="I65" s="43"/>
      <c r="J65" s="45" t="s">
        <v>358</v>
      </c>
      <c r="K65" s="39" t="s">
        <v>251</v>
      </c>
      <c r="L65" s="37">
        <v>3100902897</v>
      </c>
      <c r="M65" s="37" t="s">
        <v>93</v>
      </c>
    </row>
    <row r="66" spans="1:13" ht="114.75" customHeight="1">
      <c r="A66" s="37" t="s">
        <v>100</v>
      </c>
      <c r="B66" s="37">
        <v>41271134</v>
      </c>
      <c r="C66" s="39" t="s">
        <v>357</v>
      </c>
      <c r="D66" s="45" t="s">
        <v>356</v>
      </c>
      <c r="E66" s="45" t="s">
        <v>355</v>
      </c>
      <c r="F66" s="45" t="s">
        <v>354</v>
      </c>
      <c r="G66" s="54" t="s">
        <v>353</v>
      </c>
      <c r="H66" s="52">
        <v>46022</v>
      </c>
      <c r="I66" s="43"/>
      <c r="J66" s="45" t="s">
        <v>352</v>
      </c>
      <c r="K66" s="39" t="s">
        <v>251</v>
      </c>
      <c r="L66" s="37">
        <v>3100902897</v>
      </c>
      <c r="M66" s="37" t="s">
        <v>93</v>
      </c>
    </row>
    <row r="67" spans="1:13" ht="78.75">
      <c r="A67" s="37" t="s">
        <v>100</v>
      </c>
      <c r="B67" s="37">
        <v>41271134</v>
      </c>
      <c r="C67" s="39" t="s">
        <v>351</v>
      </c>
      <c r="D67" s="45" t="s">
        <v>331</v>
      </c>
      <c r="E67" s="45" t="s">
        <v>350</v>
      </c>
      <c r="F67" s="54" t="s">
        <v>349</v>
      </c>
      <c r="G67" s="54" t="s">
        <v>348</v>
      </c>
      <c r="H67" s="52">
        <v>46022</v>
      </c>
      <c r="I67" s="43"/>
      <c r="J67" s="45" t="s">
        <v>347</v>
      </c>
      <c r="K67" s="39" t="s">
        <v>346</v>
      </c>
      <c r="L67" s="43">
        <v>2347816559</v>
      </c>
      <c r="M67" s="37" t="s">
        <v>93</v>
      </c>
    </row>
    <row r="68" spans="1:13" ht="94.5">
      <c r="A68" s="37" t="s">
        <v>100</v>
      </c>
      <c r="B68" s="37">
        <v>41271134</v>
      </c>
      <c r="C68" s="39" t="s">
        <v>345</v>
      </c>
      <c r="D68" s="45" t="s">
        <v>344</v>
      </c>
      <c r="E68" s="45" t="s">
        <v>343</v>
      </c>
      <c r="F68" s="54" t="s">
        <v>342</v>
      </c>
      <c r="G68" s="54" t="s">
        <v>341</v>
      </c>
      <c r="H68" s="52">
        <v>46022</v>
      </c>
      <c r="I68" s="43"/>
      <c r="J68" s="45" t="s">
        <v>340</v>
      </c>
      <c r="K68" s="39" t="s">
        <v>339</v>
      </c>
      <c r="L68" s="43">
        <v>23083365</v>
      </c>
      <c r="M68" s="37" t="s">
        <v>93</v>
      </c>
    </row>
    <row r="69" spans="1:13" ht="78.75">
      <c r="A69" s="37" t="s">
        <v>100</v>
      </c>
      <c r="B69" s="37">
        <v>41271134</v>
      </c>
      <c r="C69" s="39" t="s">
        <v>338</v>
      </c>
      <c r="D69" s="45" t="s">
        <v>337</v>
      </c>
      <c r="E69" s="45" t="s">
        <v>336</v>
      </c>
      <c r="F69" s="54" t="s">
        <v>335</v>
      </c>
      <c r="G69" s="54" t="s">
        <v>334</v>
      </c>
      <c r="H69" s="52">
        <v>46022</v>
      </c>
      <c r="I69" s="43"/>
      <c r="J69" s="45" t="s">
        <v>333</v>
      </c>
      <c r="K69" s="39" t="s">
        <v>307</v>
      </c>
      <c r="L69" s="49">
        <v>45331594</v>
      </c>
      <c r="M69" s="37" t="s">
        <v>93</v>
      </c>
    </row>
    <row r="70" spans="1:13" ht="94.5">
      <c r="A70" s="37" t="s">
        <v>100</v>
      </c>
      <c r="B70" s="37">
        <v>41271134</v>
      </c>
      <c r="C70" s="39" t="s">
        <v>332</v>
      </c>
      <c r="D70" s="45" t="s">
        <v>331</v>
      </c>
      <c r="E70" s="45" t="s">
        <v>330</v>
      </c>
      <c r="F70" s="54" t="s">
        <v>329</v>
      </c>
      <c r="G70" s="54" t="s">
        <v>328</v>
      </c>
      <c r="H70" s="52">
        <v>46022</v>
      </c>
      <c r="I70" s="43"/>
      <c r="J70" s="45" t="s">
        <v>327</v>
      </c>
      <c r="K70" s="39" t="s">
        <v>326</v>
      </c>
      <c r="L70" s="43">
        <v>42129888</v>
      </c>
      <c r="M70" s="37" t="s">
        <v>93</v>
      </c>
    </row>
    <row r="71" spans="1:13" ht="78.75">
      <c r="A71" s="37" t="s">
        <v>100</v>
      </c>
      <c r="B71" s="37">
        <v>41271134</v>
      </c>
      <c r="C71" s="39" t="s">
        <v>325</v>
      </c>
      <c r="D71" s="45" t="s">
        <v>324</v>
      </c>
      <c r="E71" s="45" t="s">
        <v>323</v>
      </c>
      <c r="F71" s="54" t="s">
        <v>322</v>
      </c>
      <c r="G71" s="54" t="s">
        <v>321</v>
      </c>
      <c r="H71" s="52">
        <v>46022</v>
      </c>
      <c r="I71" s="43"/>
      <c r="J71" s="45" t="s">
        <v>320</v>
      </c>
      <c r="K71" s="39" t="s">
        <v>319</v>
      </c>
      <c r="L71" s="43">
        <v>38681312</v>
      </c>
      <c r="M71" s="37" t="s">
        <v>93</v>
      </c>
    </row>
    <row r="72" spans="1:13" ht="141.75">
      <c r="A72" s="37" t="s">
        <v>100</v>
      </c>
      <c r="B72" s="37">
        <v>41271134</v>
      </c>
      <c r="C72" s="39" t="s">
        <v>318</v>
      </c>
      <c r="D72" s="45" t="s">
        <v>317</v>
      </c>
      <c r="E72" s="45" t="s">
        <v>316</v>
      </c>
      <c r="F72" s="54" t="s">
        <v>315</v>
      </c>
      <c r="G72" s="54" t="s">
        <v>314</v>
      </c>
      <c r="H72" s="52">
        <v>46022</v>
      </c>
      <c r="I72" s="43"/>
      <c r="J72" s="45" t="s">
        <v>250</v>
      </c>
      <c r="K72" s="39" t="s">
        <v>302</v>
      </c>
      <c r="L72" s="45">
        <v>35850395</v>
      </c>
      <c r="M72" s="37" t="s">
        <v>93</v>
      </c>
    </row>
    <row r="73" spans="1:13" ht="103.5" customHeight="1">
      <c r="A73" s="37" t="s">
        <v>100</v>
      </c>
      <c r="B73" s="37">
        <v>41271134</v>
      </c>
      <c r="C73" s="39" t="s">
        <v>313</v>
      </c>
      <c r="D73" s="45" t="s">
        <v>312</v>
      </c>
      <c r="E73" s="45" t="s">
        <v>311</v>
      </c>
      <c r="F73" s="55" t="s">
        <v>310</v>
      </c>
      <c r="G73" s="54" t="s">
        <v>309</v>
      </c>
      <c r="H73" s="52">
        <v>46022</v>
      </c>
      <c r="I73" s="43"/>
      <c r="J73" s="45" t="s">
        <v>308</v>
      </c>
      <c r="K73" s="39" t="s">
        <v>307</v>
      </c>
      <c r="L73" s="43">
        <v>45331594</v>
      </c>
      <c r="M73" s="37" t="s">
        <v>93</v>
      </c>
    </row>
    <row r="74" spans="1:13" ht="141.75">
      <c r="A74" s="37" t="s">
        <v>100</v>
      </c>
      <c r="B74" s="37">
        <v>41271134</v>
      </c>
      <c r="C74" s="39" t="s">
        <v>306</v>
      </c>
      <c r="D74" s="45" t="s">
        <v>273</v>
      </c>
      <c r="E74" s="45" t="s">
        <v>305</v>
      </c>
      <c r="F74" s="54" t="s">
        <v>304</v>
      </c>
      <c r="G74" s="53"/>
      <c r="H74" s="52">
        <v>46022</v>
      </c>
      <c r="I74" s="43"/>
      <c r="J74" s="45" t="s">
        <v>303</v>
      </c>
      <c r="K74" s="39" t="s">
        <v>302</v>
      </c>
      <c r="L74" s="45">
        <v>35850395</v>
      </c>
      <c r="M74" s="37" t="s">
        <v>93</v>
      </c>
    </row>
    <row r="75" spans="1:13" ht="15.75" hidden="1">
      <c r="C75" s="71"/>
      <c r="K75" s="80"/>
    </row>
    <row r="76" spans="1:13" ht="126">
      <c r="A76" s="37" t="s">
        <v>100</v>
      </c>
      <c r="B76" s="37">
        <v>41271134</v>
      </c>
      <c r="C76" s="72" t="s">
        <v>160</v>
      </c>
      <c r="D76" s="81" t="s">
        <v>301</v>
      </c>
      <c r="E76" s="37" t="s">
        <v>286</v>
      </c>
      <c r="F76" s="51">
        <f>116476.12+271777.61</f>
        <v>388253.73</v>
      </c>
      <c r="G76" s="50">
        <v>45588</v>
      </c>
      <c r="H76" s="50">
        <v>46022</v>
      </c>
      <c r="I76" s="51"/>
      <c r="J76" s="45" t="s">
        <v>300</v>
      </c>
      <c r="K76" s="37" t="s">
        <v>112</v>
      </c>
      <c r="L76" s="43">
        <v>38457747</v>
      </c>
      <c r="M76" s="37" t="s">
        <v>93</v>
      </c>
    </row>
    <row r="77" spans="1:13" ht="126">
      <c r="A77" s="37" t="s">
        <v>100</v>
      </c>
      <c r="B77" s="37">
        <v>41271134</v>
      </c>
      <c r="C77" s="82" t="s">
        <v>173</v>
      </c>
      <c r="D77" s="39" t="s">
        <v>295</v>
      </c>
      <c r="E77" s="39" t="s">
        <v>286</v>
      </c>
      <c r="F77" s="40">
        <f>209658.45+94194.38</f>
        <v>303852.83</v>
      </c>
      <c r="G77" s="41">
        <v>45588</v>
      </c>
      <c r="H77" s="41">
        <v>46022</v>
      </c>
      <c r="I77" s="40"/>
      <c r="J77" s="39" t="s">
        <v>299</v>
      </c>
      <c r="K77" s="39" t="s">
        <v>112</v>
      </c>
      <c r="L77" s="43">
        <v>38457747</v>
      </c>
      <c r="M77" s="37" t="s">
        <v>93</v>
      </c>
    </row>
    <row r="78" spans="1:13" ht="126">
      <c r="A78" s="37" t="s">
        <v>100</v>
      </c>
      <c r="B78" s="37">
        <v>41271134</v>
      </c>
      <c r="C78" s="82" t="s">
        <v>181</v>
      </c>
      <c r="D78" s="39" t="s">
        <v>283</v>
      </c>
      <c r="E78" s="39" t="s">
        <v>286</v>
      </c>
      <c r="F78" s="40">
        <f>234214.83+115359.55</f>
        <v>349574.38</v>
      </c>
      <c r="G78" s="41">
        <v>45588</v>
      </c>
      <c r="H78" s="41">
        <v>46022</v>
      </c>
      <c r="I78" s="40"/>
      <c r="J78" s="39" t="s">
        <v>298</v>
      </c>
      <c r="K78" s="39" t="s">
        <v>112</v>
      </c>
      <c r="L78" s="43">
        <v>38457747</v>
      </c>
      <c r="M78" s="37" t="s">
        <v>93</v>
      </c>
    </row>
    <row r="79" spans="1:13" ht="126">
      <c r="A79" s="37" t="s">
        <v>100</v>
      </c>
      <c r="B79" s="37">
        <v>41271134</v>
      </c>
      <c r="C79" s="82" t="s">
        <v>176</v>
      </c>
      <c r="D79" s="39" t="s">
        <v>291</v>
      </c>
      <c r="E79" s="39" t="s">
        <v>286</v>
      </c>
      <c r="F79" s="40">
        <f>87033.66+203078.55</f>
        <v>290112.20999999996</v>
      </c>
      <c r="G79" s="41">
        <v>45587</v>
      </c>
      <c r="H79" s="41">
        <v>46022</v>
      </c>
      <c r="I79" s="40"/>
      <c r="J79" s="39" t="s">
        <v>297</v>
      </c>
      <c r="K79" s="39" t="s">
        <v>112</v>
      </c>
      <c r="L79" s="43">
        <v>38457747</v>
      </c>
      <c r="M79" s="37" t="s">
        <v>93</v>
      </c>
    </row>
    <row r="80" spans="1:13" ht="126">
      <c r="A80" s="37" t="s">
        <v>100</v>
      </c>
      <c r="B80" s="37">
        <v>41271134</v>
      </c>
      <c r="C80" s="82" t="s">
        <v>170</v>
      </c>
      <c r="D80" s="39" t="s">
        <v>289</v>
      </c>
      <c r="E80" s="39" t="s">
        <v>286</v>
      </c>
      <c r="F80" s="40">
        <f>106009.66+106009.66</f>
        <v>212019.32</v>
      </c>
      <c r="G80" s="41">
        <v>45645</v>
      </c>
      <c r="H80" s="41">
        <v>46022</v>
      </c>
      <c r="I80" s="40"/>
      <c r="J80" s="39" t="s">
        <v>296</v>
      </c>
      <c r="K80" s="39" t="s">
        <v>112</v>
      </c>
      <c r="L80" s="43">
        <v>38457747</v>
      </c>
      <c r="M80" s="37" t="s">
        <v>93</v>
      </c>
    </row>
    <row r="81" spans="1:13" ht="94.5">
      <c r="A81" s="37" t="s">
        <v>100</v>
      </c>
      <c r="B81" s="37">
        <v>41271134</v>
      </c>
      <c r="C81" s="82" t="s">
        <v>173</v>
      </c>
      <c r="D81" s="39" t="s">
        <v>295</v>
      </c>
      <c r="E81" s="40" t="s">
        <v>237</v>
      </c>
      <c r="F81" s="40">
        <f>13963270.96+6273353.62</f>
        <v>20236624.580000002</v>
      </c>
      <c r="G81" s="41">
        <v>45581</v>
      </c>
      <c r="H81" s="41">
        <v>46022</v>
      </c>
      <c r="I81" s="40"/>
      <c r="J81" s="39" t="s">
        <v>294</v>
      </c>
      <c r="K81" s="83" t="s">
        <v>293</v>
      </c>
      <c r="L81" s="42">
        <v>40356536</v>
      </c>
      <c r="M81" s="37" t="s">
        <v>16</v>
      </c>
    </row>
    <row r="82" spans="1:13" ht="110.25">
      <c r="A82" s="37" t="s">
        <v>100</v>
      </c>
      <c r="B82" s="37">
        <v>41271134</v>
      </c>
      <c r="C82" s="82" t="s">
        <v>181</v>
      </c>
      <c r="D82" s="39" t="s">
        <v>283</v>
      </c>
      <c r="E82" s="40" t="s">
        <v>237</v>
      </c>
      <c r="F82" s="40">
        <f>952292.12+469039.4</f>
        <v>1421331.52</v>
      </c>
      <c r="G82" s="41">
        <v>45581</v>
      </c>
      <c r="H82" s="41">
        <v>46022</v>
      </c>
      <c r="I82" s="40"/>
      <c r="J82" s="39" t="s">
        <v>292</v>
      </c>
      <c r="K82" s="83" t="s">
        <v>178</v>
      </c>
      <c r="L82" s="42">
        <v>44344642</v>
      </c>
      <c r="M82" s="37" t="s">
        <v>16</v>
      </c>
    </row>
    <row r="83" spans="1:13" ht="110.25">
      <c r="A83" s="37" t="s">
        <v>100</v>
      </c>
      <c r="B83" s="37">
        <v>41271134</v>
      </c>
      <c r="C83" s="82" t="s">
        <v>176</v>
      </c>
      <c r="D83" s="39" t="s">
        <v>291</v>
      </c>
      <c r="E83" s="40" t="s">
        <v>237</v>
      </c>
      <c r="F83" s="40">
        <f>13672996.21+5859855.52</f>
        <v>19532851.73</v>
      </c>
      <c r="G83" s="41">
        <v>45580</v>
      </c>
      <c r="H83" s="41">
        <v>46022</v>
      </c>
      <c r="I83" s="40"/>
      <c r="J83" s="39" t="s">
        <v>290</v>
      </c>
      <c r="K83" s="83" t="s">
        <v>287</v>
      </c>
      <c r="L83" s="42">
        <v>45300307</v>
      </c>
      <c r="M83" s="37" t="s">
        <v>16</v>
      </c>
    </row>
    <row r="84" spans="1:13" ht="110.25">
      <c r="A84" s="37" t="s">
        <v>100</v>
      </c>
      <c r="B84" s="37">
        <v>41271134</v>
      </c>
      <c r="C84" s="82" t="s">
        <v>170</v>
      </c>
      <c r="D84" s="39" t="s">
        <v>289</v>
      </c>
      <c r="E84" s="40" t="s">
        <v>237</v>
      </c>
      <c r="F84" s="40">
        <f>15717706.79+7061578.41</f>
        <v>22779285.199999999</v>
      </c>
      <c r="G84" s="41">
        <v>45637</v>
      </c>
      <c r="H84" s="41">
        <v>46022</v>
      </c>
      <c r="I84" s="40"/>
      <c r="J84" s="39" t="s">
        <v>288</v>
      </c>
      <c r="K84" s="83" t="s">
        <v>287</v>
      </c>
      <c r="L84" s="42">
        <v>45300307</v>
      </c>
      <c r="M84" s="37" t="s">
        <v>16</v>
      </c>
    </row>
    <row r="85" spans="1:13" ht="126">
      <c r="A85" s="37" t="s">
        <v>100</v>
      </c>
      <c r="B85" s="37">
        <v>41271134</v>
      </c>
      <c r="C85" s="82" t="s">
        <v>198</v>
      </c>
      <c r="D85" s="39" t="s">
        <v>280</v>
      </c>
      <c r="E85" s="39" t="s">
        <v>286</v>
      </c>
      <c r="F85" s="40">
        <f>2403.55</f>
        <v>2403.5500000000002</v>
      </c>
      <c r="G85" s="41">
        <v>45915</v>
      </c>
      <c r="H85" s="41">
        <v>46022</v>
      </c>
      <c r="I85" s="40"/>
      <c r="J85" s="39" t="s">
        <v>285</v>
      </c>
      <c r="K85" s="39" t="s">
        <v>112</v>
      </c>
      <c r="L85" s="43">
        <v>38457747</v>
      </c>
      <c r="M85" s="37" t="s">
        <v>93</v>
      </c>
    </row>
    <row r="86" spans="1:13" ht="78.75">
      <c r="A86" s="37" t="s">
        <v>100</v>
      </c>
      <c r="B86" s="37">
        <v>41271134</v>
      </c>
      <c r="C86" s="84" t="s">
        <v>284</v>
      </c>
      <c r="D86" s="39" t="s">
        <v>283</v>
      </c>
      <c r="E86" s="40" t="s">
        <v>97</v>
      </c>
      <c r="F86" s="40">
        <v>27595.200000000001</v>
      </c>
      <c r="G86" s="41">
        <v>45889</v>
      </c>
      <c r="H86" s="41">
        <v>46022</v>
      </c>
      <c r="I86" s="40"/>
      <c r="J86" s="39" t="s">
        <v>282</v>
      </c>
      <c r="K86" s="83" t="s">
        <v>281</v>
      </c>
      <c r="L86" s="42">
        <v>38382038</v>
      </c>
      <c r="M86" s="37" t="s">
        <v>93</v>
      </c>
    </row>
    <row r="87" spans="1:13" ht="126">
      <c r="A87" s="37" t="s">
        <v>100</v>
      </c>
      <c r="B87" s="37">
        <v>41271134</v>
      </c>
      <c r="C87" s="82" t="s">
        <v>198</v>
      </c>
      <c r="D87" s="39" t="s">
        <v>280</v>
      </c>
      <c r="E87" s="40" t="s">
        <v>97</v>
      </c>
      <c r="F87" s="40">
        <v>151812.10999999999</v>
      </c>
      <c r="G87" s="41">
        <v>45903</v>
      </c>
      <c r="H87" s="41">
        <v>46022</v>
      </c>
      <c r="I87" s="40"/>
      <c r="J87" s="39" t="s">
        <v>279</v>
      </c>
      <c r="K87" s="83" t="s">
        <v>195</v>
      </c>
      <c r="L87" s="42">
        <v>43262734</v>
      </c>
      <c r="M87" s="37" t="s">
        <v>93</v>
      </c>
    </row>
    <row r="88" spans="1:13" ht="78.75">
      <c r="A88" s="37" t="s">
        <v>100</v>
      </c>
      <c r="B88" s="37">
        <v>41271134</v>
      </c>
      <c r="C88" s="82" t="s">
        <v>213</v>
      </c>
      <c r="D88" s="39"/>
      <c r="E88" s="40" t="s">
        <v>97</v>
      </c>
      <c r="F88" s="40">
        <v>25007.279999999999</v>
      </c>
      <c r="G88" s="41">
        <v>45876</v>
      </c>
      <c r="H88" s="41">
        <v>46022</v>
      </c>
      <c r="I88" s="40"/>
      <c r="J88" s="39" t="s">
        <v>278</v>
      </c>
      <c r="K88" s="83" t="s">
        <v>229</v>
      </c>
      <c r="L88" s="42">
        <v>35850395</v>
      </c>
      <c r="M88" s="37" t="s">
        <v>93</v>
      </c>
    </row>
    <row r="89" spans="1:13" ht="120">
      <c r="A89" s="37" t="s">
        <v>100</v>
      </c>
      <c r="B89" s="37">
        <v>41271134</v>
      </c>
      <c r="C89" s="73" t="s">
        <v>271</v>
      </c>
      <c r="D89" s="39" t="s">
        <v>277</v>
      </c>
      <c r="E89" s="40" t="s">
        <v>237</v>
      </c>
      <c r="F89" s="40">
        <v>1699251.31</v>
      </c>
      <c r="G89" s="41">
        <v>45905</v>
      </c>
      <c r="H89" s="41">
        <v>46022</v>
      </c>
      <c r="I89" s="40"/>
      <c r="J89" s="39" t="s">
        <v>276</v>
      </c>
      <c r="K89" s="83" t="s">
        <v>275</v>
      </c>
      <c r="L89" s="42">
        <v>43646400</v>
      </c>
      <c r="M89" s="42"/>
    </row>
    <row r="90" spans="1:13" ht="110.25">
      <c r="A90" s="37" t="s">
        <v>100</v>
      </c>
      <c r="B90" s="37">
        <v>41271134</v>
      </c>
      <c r="C90" s="37" t="s">
        <v>274</v>
      </c>
      <c r="D90" s="39" t="s">
        <v>273</v>
      </c>
      <c r="E90" s="40" t="s">
        <v>237</v>
      </c>
      <c r="F90" s="40">
        <v>3720617.83</v>
      </c>
      <c r="G90" s="41">
        <v>45888</v>
      </c>
      <c r="H90" s="41">
        <v>46022</v>
      </c>
      <c r="I90" s="40"/>
      <c r="J90" s="39" t="s">
        <v>272</v>
      </c>
      <c r="K90" s="83" t="s">
        <v>266</v>
      </c>
      <c r="L90" s="42">
        <v>33969521</v>
      </c>
      <c r="M90" s="42"/>
    </row>
    <row r="91" spans="1:13" ht="120">
      <c r="A91" s="37" t="s">
        <v>100</v>
      </c>
      <c r="B91" s="37">
        <v>41271134</v>
      </c>
      <c r="C91" s="73" t="s">
        <v>271</v>
      </c>
      <c r="D91" s="39" t="s">
        <v>270</v>
      </c>
      <c r="E91" s="40" t="s">
        <v>226</v>
      </c>
      <c r="F91" s="40">
        <v>406753.79</v>
      </c>
      <c r="G91" s="41">
        <v>45863</v>
      </c>
      <c r="H91" s="41">
        <v>46022</v>
      </c>
      <c r="I91" s="40"/>
      <c r="J91" s="39" t="s">
        <v>269</v>
      </c>
      <c r="K91" s="83" t="s">
        <v>224</v>
      </c>
      <c r="L91" s="42">
        <v>35786854</v>
      </c>
      <c r="M91" s="37" t="s">
        <v>93</v>
      </c>
    </row>
    <row r="92" spans="1:13" ht="94.5">
      <c r="A92" s="37" t="s">
        <v>100</v>
      </c>
      <c r="B92" s="37">
        <v>41271134</v>
      </c>
      <c r="C92" s="82" t="s">
        <v>145</v>
      </c>
      <c r="D92" s="39" t="s">
        <v>268</v>
      </c>
      <c r="E92" s="40" t="s">
        <v>237</v>
      </c>
      <c r="F92" s="40">
        <v>11313922.029999999</v>
      </c>
      <c r="G92" s="41">
        <v>45708</v>
      </c>
      <c r="H92" s="41">
        <v>46387</v>
      </c>
      <c r="I92" s="40"/>
      <c r="J92" s="39" t="s">
        <v>267</v>
      </c>
      <c r="K92" s="83" t="s">
        <v>266</v>
      </c>
      <c r="L92" s="42">
        <v>33969521</v>
      </c>
      <c r="M92" s="37" t="s">
        <v>16</v>
      </c>
    </row>
    <row r="93" spans="1:13" ht="126">
      <c r="A93" s="37" t="s">
        <v>100</v>
      </c>
      <c r="B93" s="37">
        <v>41271134</v>
      </c>
      <c r="C93" s="82" t="s">
        <v>262</v>
      </c>
      <c r="D93" s="39" t="s">
        <v>261</v>
      </c>
      <c r="E93" s="40" t="s">
        <v>104</v>
      </c>
      <c r="F93" s="40">
        <v>12460</v>
      </c>
      <c r="G93" s="41">
        <v>45869</v>
      </c>
      <c r="H93" s="41">
        <v>46022</v>
      </c>
      <c r="I93" s="40"/>
      <c r="J93" s="39" t="s">
        <v>265</v>
      </c>
      <c r="K93" s="37" t="s">
        <v>264</v>
      </c>
      <c r="L93" s="45">
        <v>44386920</v>
      </c>
      <c r="M93" s="37" t="s">
        <v>93</v>
      </c>
    </row>
    <row r="94" spans="1:13" ht="126">
      <c r="A94" s="37" t="s">
        <v>100</v>
      </c>
      <c r="B94" s="37">
        <v>41271134</v>
      </c>
      <c r="C94" s="82" t="s">
        <v>262</v>
      </c>
      <c r="D94" s="39" t="s">
        <v>261</v>
      </c>
      <c r="E94" s="40" t="s">
        <v>114</v>
      </c>
      <c r="F94" s="40">
        <v>3872.8</v>
      </c>
      <c r="G94" s="41">
        <v>45861</v>
      </c>
      <c r="H94" s="41">
        <v>46022</v>
      </c>
      <c r="I94" s="40"/>
      <c r="J94" s="39" t="s">
        <v>263</v>
      </c>
      <c r="K94" s="39" t="s">
        <v>112</v>
      </c>
      <c r="L94" s="43">
        <v>38457747</v>
      </c>
      <c r="M94" s="37" t="s">
        <v>93</v>
      </c>
    </row>
    <row r="95" spans="1:13" ht="126">
      <c r="A95" s="37" t="s">
        <v>100</v>
      </c>
      <c r="B95" s="37">
        <v>41271134</v>
      </c>
      <c r="C95" s="82" t="s">
        <v>262</v>
      </c>
      <c r="D95" s="39" t="s">
        <v>261</v>
      </c>
      <c r="E95" s="40" t="s">
        <v>237</v>
      </c>
      <c r="F95" s="40">
        <v>271158</v>
      </c>
      <c r="G95" s="41">
        <v>45856</v>
      </c>
      <c r="H95" s="41">
        <v>46022</v>
      </c>
      <c r="I95" s="40"/>
      <c r="J95" s="39" t="s">
        <v>260</v>
      </c>
      <c r="K95" s="39" t="s">
        <v>259</v>
      </c>
      <c r="L95" s="45">
        <v>42655189</v>
      </c>
      <c r="M95" s="37" t="s">
        <v>93</v>
      </c>
    </row>
    <row r="96" spans="1:13" ht="94.5">
      <c r="A96" s="37" t="s">
        <v>100</v>
      </c>
      <c r="B96" s="37">
        <v>41271134</v>
      </c>
      <c r="C96" s="82" t="s">
        <v>258</v>
      </c>
      <c r="D96" s="39" t="s">
        <v>257</v>
      </c>
      <c r="E96" s="40" t="s">
        <v>226</v>
      </c>
      <c r="F96" s="40">
        <v>1126303.26</v>
      </c>
      <c r="G96" s="41">
        <v>45799</v>
      </c>
      <c r="H96" s="41">
        <v>46022</v>
      </c>
      <c r="I96" s="40"/>
      <c r="J96" s="39" t="s">
        <v>256</v>
      </c>
      <c r="K96" s="39" t="s">
        <v>255</v>
      </c>
      <c r="L96" s="49">
        <v>35894364</v>
      </c>
      <c r="M96" s="37" t="s">
        <v>93</v>
      </c>
    </row>
    <row r="97" spans="1:13" ht="126">
      <c r="A97" s="37" t="s">
        <v>100</v>
      </c>
      <c r="B97" s="37">
        <v>41271134</v>
      </c>
      <c r="C97" s="85" t="s">
        <v>254</v>
      </c>
      <c r="D97" s="39" t="s">
        <v>253</v>
      </c>
      <c r="E97" s="40" t="s">
        <v>97</v>
      </c>
      <c r="F97" s="40">
        <v>37398.75</v>
      </c>
      <c r="G97" s="41">
        <v>45681</v>
      </c>
      <c r="H97" s="41">
        <v>46022</v>
      </c>
      <c r="I97" s="40"/>
      <c r="J97" s="39" t="s">
        <v>252</v>
      </c>
      <c r="K97" s="39" t="s">
        <v>251</v>
      </c>
      <c r="L97" s="37">
        <v>3100902897</v>
      </c>
      <c r="M97" s="37" t="s">
        <v>93</v>
      </c>
    </row>
    <row r="98" spans="1:13" ht="94.5">
      <c r="A98" s="37" t="s">
        <v>100</v>
      </c>
      <c r="B98" s="37">
        <v>41271134</v>
      </c>
      <c r="C98" s="82" t="s">
        <v>131</v>
      </c>
      <c r="D98" s="39" t="s">
        <v>249</v>
      </c>
      <c r="E98" s="40" t="s">
        <v>97</v>
      </c>
      <c r="F98" s="40">
        <v>7892.95</v>
      </c>
      <c r="G98" s="41">
        <v>45824</v>
      </c>
      <c r="H98" s="41">
        <v>46022</v>
      </c>
      <c r="I98" s="40"/>
      <c r="J98" s="39" t="s">
        <v>250</v>
      </c>
      <c r="K98" s="83" t="s">
        <v>229</v>
      </c>
      <c r="L98" s="42">
        <v>35850395</v>
      </c>
      <c r="M98" s="37" t="s">
        <v>93</v>
      </c>
    </row>
    <row r="99" spans="1:13" ht="94.5">
      <c r="A99" s="37" t="s">
        <v>100</v>
      </c>
      <c r="B99" s="37">
        <v>41271134</v>
      </c>
      <c r="C99" s="82" t="s">
        <v>131</v>
      </c>
      <c r="D99" s="39" t="s">
        <v>249</v>
      </c>
      <c r="E99" s="40" t="s">
        <v>226</v>
      </c>
      <c r="F99" s="40">
        <v>316344</v>
      </c>
      <c r="G99" s="41">
        <v>45924</v>
      </c>
      <c r="H99" s="41">
        <v>46022</v>
      </c>
      <c r="I99" s="40"/>
      <c r="J99" s="39" t="s">
        <v>248</v>
      </c>
      <c r="K99" s="83" t="s">
        <v>247</v>
      </c>
      <c r="L99" s="42">
        <v>3396917694</v>
      </c>
      <c r="M99" s="37" t="s">
        <v>93</v>
      </c>
    </row>
    <row r="100" spans="1:13" ht="78.75">
      <c r="A100" s="37" t="s">
        <v>100</v>
      </c>
      <c r="B100" s="37">
        <v>41271134</v>
      </c>
      <c r="C100" s="82" t="s">
        <v>126</v>
      </c>
      <c r="D100" s="39" t="s">
        <v>246</v>
      </c>
      <c r="E100" s="40" t="s">
        <v>97</v>
      </c>
      <c r="F100" s="40">
        <v>14865.67</v>
      </c>
      <c r="G100" s="41">
        <v>45854</v>
      </c>
      <c r="H100" s="41">
        <v>46022</v>
      </c>
      <c r="I100" s="40"/>
      <c r="J100" s="39" t="s">
        <v>245</v>
      </c>
      <c r="K100" s="83" t="s">
        <v>229</v>
      </c>
      <c r="L100" s="42">
        <v>35850395</v>
      </c>
      <c r="M100" s="37" t="s">
        <v>93</v>
      </c>
    </row>
    <row r="101" spans="1:13" ht="126">
      <c r="A101" s="37" t="s">
        <v>100</v>
      </c>
      <c r="B101" s="37">
        <v>41271134</v>
      </c>
      <c r="C101" s="82" t="s">
        <v>99</v>
      </c>
      <c r="D101" s="39" t="s">
        <v>242</v>
      </c>
      <c r="E101" s="40" t="s">
        <v>114</v>
      </c>
      <c r="F101" s="40">
        <v>23644.09</v>
      </c>
      <c r="G101" s="41">
        <v>45861</v>
      </c>
      <c r="H101" s="41">
        <v>46022</v>
      </c>
      <c r="I101" s="40"/>
      <c r="J101" s="39" t="s">
        <v>244</v>
      </c>
      <c r="K101" s="39" t="s">
        <v>112</v>
      </c>
      <c r="L101" s="43">
        <v>38457747</v>
      </c>
      <c r="M101" s="37" t="s">
        <v>93</v>
      </c>
    </row>
    <row r="102" spans="1:13" ht="94.5">
      <c r="A102" s="37" t="s">
        <v>100</v>
      </c>
      <c r="B102" s="37">
        <v>41271134</v>
      </c>
      <c r="C102" s="82" t="s">
        <v>99</v>
      </c>
      <c r="D102" s="39" t="s">
        <v>242</v>
      </c>
      <c r="E102" s="40" t="s">
        <v>104</v>
      </c>
      <c r="F102" s="40">
        <v>3560</v>
      </c>
      <c r="G102" s="41">
        <v>45866</v>
      </c>
      <c r="H102" s="41">
        <v>46022</v>
      </c>
      <c r="I102" s="40"/>
      <c r="J102" s="39" t="s">
        <v>243</v>
      </c>
      <c r="K102" s="37" t="s">
        <v>233</v>
      </c>
      <c r="L102" s="45">
        <v>24797380</v>
      </c>
      <c r="M102" s="37" t="s">
        <v>93</v>
      </c>
    </row>
    <row r="103" spans="1:13" ht="94.5">
      <c r="A103" s="37" t="s">
        <v>100</v>
      </c>
      <c r="B103" s="37">
        <v>41271134</v>
      </c>
      <c r="C103" s="82" t="s">
        <v>99</v>
      </c>
      <c r="D103" s="39" t="s">
        <v>242</v>
      </c>
      <c r="E103" s="40" t="s">
        <v>241</v>
      </c>
      <c r="F103" s="40">
        <v>1622081.64</v>
      </c>
      <c r="G103" s="41">
        <v>45856</v>
      </c>
      <c r="H103" s="41">
        <v>46022</v>
      </c>
      <c r="I103" s="40"/>
      <c r="J103" s="39" t="s">
        <v>240</v>
      </c>
      <c r="K103" s="83" t="s">
        <v>239</v>
      </c>
      <c r="L103" s="42">
        <v>36955354</v>
      </c>
      <c r="M103" s="37" t="s">
        <v>93</v>
      </c>
    </row>
    <row r="104" spans="1:13" ht="126">
      <c r="A104" s="37" t="s">
        <v>100</v>
      </c>
      <c r="B104" s="37">
        <v>41271134</v>
      </c>
      <c r="C104" s="82" t="s">
        <v>235</v>
      </c>
      <c r="D104" s="39" t="s">
        <v>231</v>
      </c>
      <c r="E104" s="40" t="s">
        <v>114</v>
      </c>
      <c r="F104" s="40">
        <v>131486.99</v>
      </c>
      <c r="G104" s="41">
        <v>45861</v>
      </c>
      <c r="H104" s="41">
        <v>46387</v>
      </c>
      <c r="I104" s="40"/>
      <c r="J104" s="39" t="s">
        <v>238</v>
      </c>
      <c r="K104" s="39" t="s">
        <v>112</v>
      </c>
      <c r="L104" s="43">
        <v>38457747</v>
      </c>
      <c r="M104" s="37" t="s">
        <v>93</v>
      </c>
    </row>
    <row r="105" spans="1:13" ht="126">
      <c r="A105" s="37" t="s">
        <v>100</v>
      </c>
      <c r="B105" s="37">
        <v>41271134</v>
      </c>
      <c r="C105" s="82" t="s">
        <v>235</v>
      </c>
      <c r="D105" s="39" t="s">
        <v>231</v>
      </c>
      <c r="E105" s="40" t="s">
        <v>237</v>
      </c>
      <c r="F105" s="40">
        <v>8969152.0800000001</v>
      </c>
      <c r="G105" s="41">
        <v>45848</v>
      </c>
      <c r="H105" s="41">
        <v>46387</v>
      </c>
      <c r="I105" s="40"/>
      <c r="J105" s="39" t="s">
        <v>236</v>
      </c>
      <c r="K105" s="37" t="s">
        <v>151</v>
      </c>
      <c r="L105" s="37">
        <v>41703152</v>
      </c>
      <c r="M105" s="37" t="s">
        <v>16</v>
      </c>
    </row>
    <row r="106" spans="1:13" ht="126">
      <c r="A106" s="37" t="s">
        <v>100</v>
      </c>
      <c r="B106" s="37">
        <v>41271134</v>
      </c>
      <c r="C106" s="82" t="s">
        <v>235</v>
      </c>
      <c r="D106" s="39" t="s">
        <v>231</v>
      </c>
      <c r="E106" s="40" t="s">
        <v>104</v>
      </c>
      <c r="F106" s="40">
        <v>26700</v>
      </c>
      <c r="G106" s="41">
        <v>45873</v>
      </c>
      <c r="H106" s="41">
        <v>46387</v>
      </c>
      <c r="I106" s="40"/>
      <c r="J106" s="39" t="s">
        <v>234</v>
      </c>
      <c r="K106" s="37" t="s">
        <v>233</v>
      </c>
      <c r="L106" s="45">
        <v>24797380</v>
      </c>
      <c r="M106" s="37" t="s">
        <v>93</v>
      </c>
    </row>
    <row r="107" spans="1:13" ht="78.75">
      <c r="A107" s="37" t="s">
        <v>100</v>
      </c>
      <c r="B107" s="37">
        <v>41271134</v>
      </c>
      <c r="C107" s="82" t="s">
        <v>232</v>
      </c>
      <c r="D107" s="39" t="s">
        <v>231</v>
      </c>
      <c r="E107" s="40" t="s">
        <v>97</v>
      </c>
      <c r="F107" s="40">
        <v>144050.32999999999</v>
      </c>
      <c r="G107" s="41">
        <v>45908</v>
      </c>
      <c r="H107" s="41">
        <v>46022</v>
      </c>
      <c r="I107" s="40"/>
      <c r="J107" s="39" t="s">
        <v>230</v>
      </c>
      <c r="K107" s="83" t="s">
        <v>229</v>
      </c>
      <c r="L107" s="42">
        <v>35850395</v>
      </c>
      <c r="M107" s="37" t="s">
        <v>93</v>
      </c>
    </row>
    <row r="108" spans="1:13" ht="94.5">
      <c r="A108" s="37" t="s">
        <v>100</v>
      </c>
      <c r="B108" s="37">
        <v>41271134</v>
      </c>
      <c r="C108" s="82" t="s">
        <v>228</v>
      </c>
      <c r="D108" s="39" t="s">
        <v>227</v>
      </c>
      <c r="E108" s="40" t="s">
        <v>226</v>
      </c>
      <c r="F108" s="40">
        <v>199936</v>
      </c>
      <c r="G108" s="41">
        <v>45842</v>
      </c>
      <c r="H108" s="41">
        <v>46022</v>
      </c>
      <c r="I108" s="40"/>
      <c r="J108" s="39" t="s">
        <v>225</v>
      </c>
      <c r="K108" s="83" t="s">
        <v>224</v>
      </c>
      <c r="L108" s="42">
        <v>35786854</v>
      </c>
      <c r="M108" s="37" t="s">
        <v>93</v>
      </c>
    </row>
    <row r="109" spans="1:13" ht="126">
      <c r="A109" s="37" t="s">
        <v>100</v>
      </c>
      <c r="B109" s="37">
        <v>41271134</v>
      </c>
      <c r="C109" s="84" t="s">
        <v>223</v>
      </c>
      <c r="D109" s="39" t="s">
        <v>222</v>
      </c>
      <c r="E109" s="40" t="s">
        <v>221</v>
      </c>
      <c r="F109" s="40">
        <v>1756.24</v>
      </c>
      <c r="G109" s="41">
        <v>45894</v>
      </c>
      <c r="H109" s="41">
        <v>46022</v>
      </c>
      <c r="I109" s="40"/>
      <c r="J109" s="39" t="s">
        <v>220</v>
      </c>
      <c r="K109" s="37" t="s">
        <v>219</v>
      </c>
      <c r="L109" s="37">
        <v>31448144</v>
      </c>
      <c r="M109" s="37" t="s">
        <v>93</v>
      </c>
    </row>
    <row r="110" spans="1:13" ht="94.5">
      <c r="A110" s="37" t="s">
        <v>100</v>
      </c>
      <c r="B110" s="37">
        <v>41271134</v>
      </c>
      <c r="C110" s="84" t="s">
        <v>218</v>
      </c>
      <c r="D110" s="39" t="s">
        <v>217</v>
      </c>
      <c r="E110" s="40" t="s">
        <v>216</v>
      </c>
      <c r="F110" s="40">
        <v>2400</v>
      </c>
      <c r="G110" s="41">
        <v>45911</v>
      </c>
      <c r="H110" s="41">
        <v>46022</v>
      </c>
      <c r="I110" s="40"/>
      <c r="J110" s="39" t="s">
        <v>215</v>
      </c>
      <c r="K110" s="83" t="s">
        <v>214</v>
      </c>
      <c r="L110" s="42">
        <v>21560766</v>
      </c>
      <c r="M110" s="37" t="s">
        <v>93</v>
      </c>
    </row>
    <row r="111" spans="1:13" ht="78.75">
      <c r="A111" s="46" t="s">
        <v>100</v>
      </c>
      <c r="B111" s="46">
        <v>41271134</v>
      </c>
      <c r="C111" s="86" t="s">
        <v>213</v>
      </c>
      <c r="D111" s="46" t="s">
        <v>212</v>
      </c>
      <c r="E111" s="48" t="s">
        <v>111</v>
      </c>
      <c r="F111" s="48">
        <v>1464433.14</v>
      </c>
      <c r="G111" s="44">
        <v>45968</v>
      </c>
      <c r="H111" s="44">
        <v>46022</v>
      </c>
      <c r="I111" s="48"/>
      <c r="J111" s="46" t="s">
        <v>211</v>
      </c>
      <c r="K111" s="87" t="s">
        <v>210</v>
      </c>
      <c r="L111" s="47">
        <v>40914586</v>
      </c>
      <c r="M111" s="46" t="s">
        <v>16</v>
      </c>
    </row>
    <row r="112" spans="1:13" ht="187.5">
      <c r="A112" s="37" t="s">
        <v>100</v>
      </c>
      <c r="B112" s="37">
        <v>41271134</v>
      </c>
      <c r="C112" s="88" t="s">
        <v>198</v>
      </c>
      <c r="D112" s="39" t="s">
        <v>207</v>
      </c>
      <c r="E112" s="40" t="s">
        <v>104</v>
      </c>
      <c r="F112" s="40">
        <v>10680</v>
      </c>
      <c r="G112" s="41">
        <v>45903</v>
      </c>
      <c r="H112" s="41">
        <v>46022</v>
      </c>
      <c r="I112" s="40"/>
      <c r="J112" s="39" t="s">
        <v>209</v>
      </c>
      <c r="K112" s="83" t="s">
        <v>208</v>
      </c>
      <c r="L112" s="42">
        <v>44386920</v>
      </c>
      <c r="M112" s="37" t="s">
        <v>93</v>
      </c>
    </row>
    <row r="113" spans="1:13" ht="187.5">
      <c r="A113" s="37" t="s">
        <v>100</v>
      </c>
      <c r="B113" s="37">
        <v>41271134</v>
      </c>
      <c r="C113" s="88" t="s">
        <v>198</v>
      </c>
      <c r="D113" s="39" t="s">
        <v>207</v>
      </c>
      <c r="E113" s="40" t="s">
        <v>206</v>
      </c>
      <c r="F113" s="40">
        <v>22484.16</v>
      </c>
      <c r="G113" s="41">
        <v>45968</v>
      </c>
      <c r="H113" s="41">
        <v>46022</v>
      </c>
      <c r="I113" s="40"/>
      <c r="J113" s="39" t="s">
        <v>205</v>
      </c>
      <c r="K113" s="39" t="s">
        <v>112</v>
      </c>
      <c r="L113" s="43">
        <v>38457747</v>
      </c>
      <c r="M113" s="37" t="s">
        <v>93</v>
      </c>
    </row>
    <row r="114" spans="1:13" ht="187.5">
      <c r="A114" s="37" t="s">
        <v>100</v>
      </c>
      <c r="B114" s="37">
        <v>41271134</v>
      </c>
      <c r="C114" s="88" t="s">
        <v>187</v>
      </c>
      <c r="D114" s="39" t="s">
        <v>204</v>
      </c>
      <c r="E114" s="40" t="s">
        <v>104</v>
      </c>
      <c r="F114" s="40">
        <v>3560</v>
      </c>
      <c r="G114" s="41">
        <v>46014</v>
      </c>
      <c r="H114" s="41">
        <v>46022</v>
      </c>
      <c r="I114" s="40"/>
      <c r="J114" s="39" t="s">
        <v>203</v>
      </c>
      <c r="K114" s="83" t="s">
        <v>202</v>
      </c>
      <c r="L114" s="42">
        <v>43674679</v>
      </c>
      <c r="M114" s="37" t="s">
        <v>93</v>
      </c>
    </row>
    <row r="115" spans="1:13" ht="150">
      <c r="A115" s="37" t="s">
        <v>100</v>
      </c>
      <c r="B115" s="37">
        <v>41271134</v>
      </c>
      <c r="C115" s="88" t="s">
        <v>173</v>
      </c>
      <c r="D115" s="39" t="s">
        <v>201</v>
      </c>
      <c r="E115" s="40" t="s">
        <v>108</v>
      </c>
      <c r="F115" s="40">
        <v>183399.6</v>
      </c>
      <c r="G115" s="41">
        <v>45945</v>
      </c>
      <c r="H115" s="41">
        <v>46022</v>
      </c>
      <c r="I115" s="40"/>
      <c r="J115" s="39" t="s">
        <v>200</v>
      </c>
      <c r="K115" s="83" t="s">
        <v>142</v>
      </c>
      <c r="L115" s="42">
        <v>24797380</v>
      </c>
      <c r="M115" s="37" t="s">
        <v>93</v>
      </c>
    </row>
    <row r="116" spans="1:13" ht="150">
      <c r="A116" s="37" t="s">
        <v>100</v>
      </c>
      <c r="B116" s="37">
        <v>41271134</v>
      </c>
      <c r="C116" s="88" t="s">
        <v>181</v>
      </c>
      <c r="D116" s="39" t="s">
        <v>180</v>
      </c>
      <c r="E116" s="40" t="s">
        <v>108</v>
      </c>
      <c r="F116" s="40">
        <v>174476</v>
      </c>
      <c r="G116" s="41">
        <v>45945</v>
      </c>
      <c r="H116" s="41">
        <v>46022</v>
      </c>
      <c r="I116" s="40"/>
      <c r="J116" s="39" t="s">
        <v>199</v>
      </c>
      <c r="K116" s="83" t="s">
        <v>142</v>
      </c>
      <c r="L116" s="42">
        <v>24797380</v>
      </c>
      <c r="M116" s="37" t="s">
        <v>93</v>
      </c>
    </row>
    <row r="117" spans="1:13" ht="187.5">
      <c r="A117" s="37" t="s">
        <v>100</v>
      </c>
      <c r="B117" s="37">
        <v>41271134</v>
      </c>
      <c r="C117" s="88" t="s">
        <v>198</v>
      </c>
      <c r="D117" s="39" t="s">
        <v>197</v>
      </c>
      <c r="E117" s="40" t="s">
        <v>111</v>
      </c>
      <c r="F117" s="40">
        <v>1372882.59</v>
      </c>
      <c r="G117" s="41">
        <v>45903</v>
      </c>
      <c r="H117" s="41">
        <v>46022</v>
      </c>
      <c r="I117" s="40"/>
      <c r="J117" s="39" t="s">
        <v>196</v>
      </c>
      <c r="K117" s="83" t="s">
        <v>195</v>
      </c>
      <c r="L117" s="42">
        <v>43262734</v>
      </c>
      <c r="M117" s="37" t="s">
        <v>16</v>
      </c>
    </row>
    <row r="118" spans="1:13" ht="131.25">
      <c r="A118" s="37" t="s">
        <v>100</v>
      </c>
      <c r="B118" s="37">
        <v>41271134</v>
      </c>
      <c r="C118" s="88" t="s">
        <v>194</v>
      </c>
      <c r="D118" s="39" t="s">
        <v>193</v>
      </c>
      <c r="E118" s="40" t="s">
        <v>97</v>
      </c>
      <c r="F118" s="40">
        <v>5852.64</v>
      </c>
      <c r="G118" s="41">
        <v>45951</v>
      </c>
      <c r="H118" s="41">
        <v>46022</v>
      </c>
      <c r="I118" s="40"/>
      <c r="J118" s="39" t="s">
        <v>192</v>
      </c>
      <c r="K118" s="83" t="s">
        <v>191</v>
      </c>
      <c r="L118" s="38" t="s">
        <v>190</v>
      </c>
      <c r="M118" s="37" t="s">
        <v>93</v>
      </c>
    </row>
    <row r="119" spans="1:13" ht="187.5">
      <c r="A119" s="37" t="s">
        <v>100</v>
      </c>
      <c r="B119" s="37">
        <v>41271134</v>
      </c>
      <c r="C119" s="88" t="s">
        <v>187</v>
      </c>
      <c r="D119" s="39" t="s">
        <v>186</v>
      </c>
      <c r="E119" s="40" t="s">
        <v>111</v>
      </c>
      <c r="F119" s="40">
        <v>198590.4</v>
      </c>
      <c r="G119" s="41">
        <v>46007</v>
      </c>
      <c r="H119" s="41">
        <v>46022</v>
      </c>
      <c r="I119" s="40"/>
      <c r="J119" s="39" t="s">
        <v>189</v>
      </c>
      <c r="K119" s="83" t="s">
        <v>188</v>
      </c>
      <c r="L119" s="42">
        <v>42655189</v>
      </c>
      <c r="M119" s="37" t="s">
        <v>93</v>
      </c>
    </row>
    <row r="120" spans="1:13" ht="187.5">
      <c r="A120" s="37" t="s">
        <v>100</v>
      </c>
      <c r="B120" s="37">
        <v>41271134</v>
      </c>
      <c r="C120" s="88" t="s">
        <v>187</v>
      </c>
      <c r="D120" s="39" t="s">
        <v>186</v>
      </c>
      <c r="E120" s="40" t="s">
        <v>114</v>
      </c>
      <c r="F120" s="40">
        <v>2451.54</v>
      </c>
      <c r="G120" s="41">
        <v>46014</v>
      </c>
      <c r="H120" s="41">
        <v>46022</v>
      </c>
      <c r="I120" s="40"/>
      <c r="J120" s="39" t="s">
        <v>185</v>
      </c>
      <c r="K120" s="39" t="s">
        <v>184</v>
      </c>
      <c r="L120" s="43">
        <v>8392900630</v>
      </c>
      <c r="M120" s="37" t="s">
        <v>93</v>
      </c>
    </row>
    <row r="121" spans="1:13" ht="126">
      <c r="A121" s="37" t="s">
        <v>100</v>
      </c>
      <c r="B121" s="37">
        <v>41271134</v>
      </c>
      <c r="C121" s="84" t="s">
        <v>181</v>
      </c>
      <c r="D121" s="39" t="s">
        <v>180</v>
      </c>
      <c r="E121" s="40" t="s">
        <v>114</v>
      </c>
      <c r="F121" s="40">
        <f>55933.87+113562.7</f>
        <v>169496.57</v>
      </c>
      <c r="G121" s="41">
        <v>46017</v>
      </c>
      <c r="H121" s="41">
        <v>46022</v>
      </c>
      <c r="I121" s="40"/>
      <c r="J121" s="39" t="s">
        <v>183</v>
      </c>
      <c r="K121" s="39" t="s">
        <v>112</v>
      </c>
      <c r="L121" s="43">
        <v>38457747</v>
      </c>
      <c r="M121" s="37" t="s">
        <v>93</v>
      </c>
    </row>
    <row r="122" spans="1:13" ht="110.25">
      <c r="A122" s="37" t="s">
        <v>100</v>
      </c>
      <c r="B122" s="37">
        <v>41271134</v>
      </c>
      <c r="C122" s="84" t="s">
        <v>181</v>
      </c>
      <c r="D122" s="39" t="s">
        <v>180</v>
      </c>
      <c r="E122" s="40" t="s">
        <v>104</v>
      </c>
      <c r="F122" s="40">
        <f>25845.6+52474.4</f>
        <v>78320</v>
      </c>
      <c r="G122" s="41">
        <v>46017</v>
      </c>
      <c r="H122" s="41">
        <v>46022</v>
      </c>
      <c r="I122" s="40"/>
      <c r="J122" s="39" t="s">
        <v>182</v>
      </c>
      <c r="K122" s="39" t="s">
        <v>142</v>
      </c>
      <c r="L122" s="43">
        <v>24797380</v>
      </c>
      <c r="M122" s="37" t="s">
        <v>93</v>
      </c>
    </row>
    <row r="123" spans="1:13" ht="110.25">
      <c r="A123" s="37" t="s">
        <v>100</v>
      </c>
      <c r="B123" s="37">
        <v>41271134</v>
      </c>
      <c r="C123" s="84" t="s">
        <v>181</v>
      </c>
      <c r="D123" s="39" t="s">
        <v>180</v>
      </c>
      <c r="E123" s="40" t="s">
        <v>111</v>
      </c>
      <c r="F123" s="40">
        <f>3794614.14+7704216.61</f>
        <v>11498830.75</v>
      </c>
      <c r="G123" s="41">
        <v>46014</v>
      </c>
      <c r="H123" s="41">
        <v>46022</v>
      </c>
      <c r="I123" s="40"/>
      <c r="J123" s="39" t="s">
        <v>179</v>
      </c>
      <c r="K123" s="39" t="s">
        <v>178</v>
      </c>
      <c r="L123" s="45" t="s">
        <v>177</v>
      </c>
      <c r="M123" s="37" t="s">
        <v>16</v>
      </c>
    </row>
    <row r="124" spans="1:13" ht="150">
      <c r="A124" s="37" t="s">
        <v>100</v>
      </c>
      <c r="B124" s="37">
        <v>41271134</v>
      </c>
      <c r="C124" s="88" t="s">
        <v>176</v>
      </c>
      <c r="D124" s="39" t="s">
        <v>175</v>
      </c>
      <c r="E124" s="40" t="s">
        <v>104</v>
      </c>
      <c r="F124" s="40">
        <f>25098+58562</f>
        <v>83660</v>
      </c>
      <c r="G124" s="44">
        <v>45589</v>
      </c>
      <c r="H124" s="41">
        <v>46022</v>
      </c>
      <c r="I124" s="40"/>
      <c r="J124" s="39" t="s">
        <v>174</v>
      </c>
      <c r="K124" s="39" t="s">
        <v>142</v>
      </c>
      <c r="L124" s="42">
        <v>24797380</v>
      </c>
      <c r="M124" s="37" t="s">
        <v>93</v>
      </c>
    </row>
    <row r="125" spans="1:13" ht="150">
      <c r="A125" s="37" t="s">
        <v>100</v>
      </c>
      <c r="B125" s="37">
        <v>41271134</v>
      </c>
      <c r="C125" s="88" t="s">
        <v>173</v>
      </c>
      <c r="D125" s="39" t="s">
        <v>172</v>
      </c>
      <c r="E125" s="40" t="s">
        <v>104</v>
      </c>
      <c r="F125" s="40">
        <f>32004.4+71235.6</f>
        <v>103240</v>
      </c>
      <c r="G125" s="44">
        <v>45589</v>
      </c>
      <c r="H125" s="41">
        <v>46022</v>
      </c>
      <c r="I125" s="40"/>
      <c r="J125" s="39" t="s">
        <v>171</v>
      </c>
      <c r="K125" s="39" t="s">
        <v>142</v>
      </c>
      <c r="L125" s="42">
        <v>24797380</v>
      </c>
      <c r="M125" s="37" t="s">
        <v>93</v>
      </c>
    </row>
    <row r="126" spans="1:13" ht="150">
      <c r="A126" s="37" t="s">
        <v>100</v>
      </c>
      <c r="B126" s="37">
        <v>41271134</v>
      </c>
      <c r="C126" s="88" t="s">
        <v>170</v>
      </c>
      <c r="D126" s="39" t="s">
        <v>169</v>
      </c>
      <c r="E126" s="40" t="s">
        <v>104</v>
      </c>
      <c r="F126" s="40">
        <f>20416.6+45443.4</f>
        <v>65860</v>
      </c>
      <c r="G126" s="44">
        <v>45588</v>
      </c>
      <c r="H126" s="41">
        <v>46022</v>
      </c>
      <c r="I126" s="40"/>
      <c r="J126" s="39" t="s">
        <v>168</v>
      </c>
      <c r="K126" s="39" t="s">
        <v>142</v>
      </c>
      <c r="L126" s="42">
        <v>24797380</v>
      </c>
      <c r="M126" s="37" t="s">
        <v>93</v>
      </c>
    </row>
    <row r="127" spans="1:13" ht="138" customHeight="1">
      <c r="A127" s="37" t="s">
        <v>100</v>
      </c>
      <c r="B127" s="37">
        <v>41271134</v>
      </c>
      <c r="C127" s="88" t="s">
        <v>164</v>
      </c>
      <c r="D127" s="39" t="s">
        <v>163</v>
      </c>
      <c r="E127" s="40" t="s">
        <v>114</v>
      </c>
      <c r="F127" s="40">
        <v>8667.49</v>
      </c>
      <c r="G127" s="41">
        <v>45988</v>
      </c>
      <c r="H127" s="41">
        <v>46022</v>
      </c>
      <c r="I127" s="40"/>
      <c r="J127" s="39" t="s">
        <v>167</v>
      </c>
      <c r="K127" s="39" t="s">
        <v>112</v>
      </c>
      <c r="L127" s="43">
        <v>38457747</v>
      </c>
      <c r="M127" s="37" t="s">
        <v>93</v>
      </c>
    </row>
    <row r="128" spans="1:13" ht="168.75">
      <c r="A128" s="37" t="s">
        <v>100</v>
      </c>
      <c r="B128" s="37">
        <v>41271134</v>
      </c>
      <c r="C128" s="89" t="s">
        <v>160</v>
      </c>
      <c r="D128" s="39" t="s">
        <v>159</v>
      </c>
      <c r="E128" s="40" t="s">
        <v>166</v>
      </c>
      <c r="F128" s="40">
        <v>41561.79</v>
      </c>
      <c r="G128" s="41">
        <v>46015</v>
      </c>
      <c r="H128" s="41">
        <v>46022</v>
      </c>
      <c r="I128" s="40"/>
      <c r="J128" s="39" t="s">
        <v>165</v>
      </c>
      <c r="K128" s="39" t="s">
        <v>112</v>
      </c>
      <c r="L128" s="43">
        <v>38457747</v>
      </c>
      <c r="M128" s="37" t="s">
        <v>93</v>
      </c>
    </row>
    <row r="129" spans="1:13" ht="93.75">
      <c r="A129" s="37" t="s">
        <v>100</v>
      </c>
      <c r="B129" s="37">
        <v>41271134</v>
      </c>
      <c r="C129" s="88" t="s">
        <v>164</v>
      </c>
      <c r="D129" s="39" t="s">
        <v>163</v>
      </c>
      <c r="E129" s="40" t="s">
        <v>111</v>
      </c>
      <c r="F129" s="40">
        <v>633993.5</v>
      </c>
      <c r="G129" s="41">
        <v>45988</v>
      </c>
      <c r="H129" s="41">
        <v>46022</v>
      </c>
      <c r="I129" s="40"/>
      <c r="J129" s="39" t="s">
        <v>162</v>
      </c>
      <c r="K129" s="83" t="s">
        <v>151</v>
      </c>
      <c r="L129" s="38" t="s">
        <v>150</v>
      </c>
      <c r="M129" s="37" t="s">
        <v>93</v>
      </c>
    </row>
    <row r="130" spans="1:13" ht="168.75">
      <c r="A130" s="37" t="s">
        <v>100</v>
      </c>
      <c r="B130" s="37">
        <v>41271134</v>
      </c>
      <c r="C130" s="89" t="s">
        <v>160</v>
      </c>
      <c r="D130" s="39" t="s">
        <v>159</v>
      </c>
      <c r="E130" s="40" t="s">
        <v>111</v>
      </c>
      <c r="F130" s="40">
        <f>2961298.64</f>
        <v>2961298.64</v>
      </c>
      <c r="G130" s="41">
        <v>46014</v>
      </c>
      <c r="H130" s="41">
        <v>46022</v>
      </c>
      <c r="I130" s="40"/>
      <c r="J130" s="39" t="s">
        <v>161</v>
      </c>
      <c r="K130" s="83" t="s">
        <v>151</v>
      </c>
      <c r="L130" s="38" t="s">
        <v>150</v>
      </c>
      <c r="M130" s="37" t="s">
        <v>93</v>
      </c>
    </row>
    <row r="131" spans="1:13" ht="168.75">
      <c r="A131" s="37" t="s">
        <v>100</v>
      </c>
      <c r="B131" s="37">
        <v>41271134</v>
      </c>
      <c r="C131" s="89" t="s">
        <v>160</v>
      </c>
      <c r="D131" s="39" t="s">
        <v>159</v>
      </c>
      <c r="E131" s="40" t="s">
        <v>158</v>
      </c>
      <c r="F131" s="40">
        <v>23988.36</v>
      </c>
      <c r="G131" s="41">
        <v>45994</v>
      </c>
      <c r="H131" s="41">
        <v>46022</v>
      </c>
      <c r="I131" s="40"/>
      <c r="J131" s="39" t="s">
        <v>157</v>
      </c>
      <c r="K131" s="83" t="s">
        <v>156</v>
      </c>
      <c r="L131" s="38" t="s">
        <v>155</v>
      </c>
      <c r="M131" s="37" t="s">
        <v>93</v>
      </c>
    </row>
    <row r="132" spans="1:13" ht="131.25">
      <c r="A132" s="37" t="s">
        <v>100</v>
      </c>
      <c r="B132" s="37">
        <v>41271134</v>
      </c>
      <c r="C132" s="90" t="s">
        <v>149</v>
      </c>
      <c r="D132" s="39" t="s">
        <v>153</v>
      </c>
      <c r="E132" s="40" t="s">
        <v>114</v>
      </c>
      <c r="F132" s="40">
        <v>6917.76</v>
      </c>
      <c r="G132" s="41">
        <v>45939</v>
      </c>
      <c r="H132" s="41">
        <v>46022</v>
      </c>
      <c r="I132" s="40"/>
      <c r="J132" s="39" t="s">
        <v>154</v>
      </c>
      <c r="K132" s="39" t="s">
        <v>112</v>
      </c>
      <c r="L132" s="43">
        <v>38457747</v>
      </c>
      <c r="M132" s="37" t="s">
        <v>93</v>
      </c>
    </row>
    <row r="133" spans="1:13" ht="131.25">
      <c r="A133" s="37" t="s">
        <v>100</v>
      </c>
      <c r="B133" s="37">
        <v>41271134</v>
      </c>
      <c r="C133" s="90" t="s">
        <v>149</v>
      </c>
      <c r="D133" s="39" t="s">
        <v>153</v>
      </c>
      <c r="E133" s="40" t="s">
        <v>111</v>
      </c>
      <c r="F133" s="40">
        <v>466111.54</v>
      </c>
      <c r="G133" s="41">
        <v>45936</v>
      </c>
      <c r="H133" s="41">
        <v>46022</v>
      </c>
      <c r="I133" s="40"/>
      <c r="J133" s="39" t="s">
        <v>152</v>
      </c>
      <c r="K133" s="83" t="s">
        <v>151</v>
      </c>
      <c r="L133" s="38" t="s">
        <v>150</v>
      </c>
      <c r="M133" s="37" t="s">
        <v>93</v>
      </c>
    </row>
    <row r="134" spans="1:13" ht="131.25">
      <c r="A134" s="37" t="s">
        <v>100</v>
      </c>
      <c r="B134" s="37">
        <v>41271134</v>
      </c>
      <c r="C134" s="90" t="s">
        <v>149</v>
      </c>
      <c r="D134" s="39" t="s">
        <v>148</v>
      </c>
      <c r="E134" s="40" t="s">
        <v>104</v>
      </c>
      <c r="F134" s="40">
        <v>3560</v>
      </c>
      <c r="G134" s="41">
        <v>45950</v>
      </c>
      <c r="H134" s="41">
        <v>46022</v>
      </c>
      <c r="I134" s="40"/>
      <c r="J134" s="39" t="s">
        <v>147</v>
      </c>
      <c r="K134" s="83" t="s">
        <v>146</v>
      </c>
      <c r="L134" s="42">
        <v>35786854</v>
      </c>
      <c r="M134" s="37" t="s">
        <v>93</v>
      </c>
    </row>
    <row r="135" spans="1:13" ht="150">
      <c r="A135" s="37" t="s">
        <v>100</v>
      </c>
      <c r="B135" s="37">
        <v>41271134</v>
      </c>
      <c r="C135" s="88" t="s">
        <v>145</v>
      </c>
      <c r="D135" s="39" t="s">
        <v>144</v>
      </c>
      <c r="E135" s="40" t="s">
        <v>108</v>
      </c>
      <c r="F135" s="40">
        <v>337813.2</v>
      </c>
      <c r="G135" s="41">
        <v>45945</v>
      </c>
      <c r="H135" s="41">
        <v>46022</v>
      </c>
      <c r="I135" s="40"/>
      <c r="J135" s="39" t="s">
        <v>143</v>
      </c>
      <c r="K135" s="39" t="s">
        <v>142</v>
      </c>
      <c r="L135" s="42">
        <v>24797380</v>
      </c>
      <c r="M135" s="37" t="s">
        <v>93</v>
      </c>
    </row>
    <row r="136" spans="1:13" ht="168.75">
      <c r="A136" s="37" t="s">
        <v>100</v>
      </c>
      <c r="B136" s="37">
        <v>41271134</v>
      </c>
      <c r="C136" s="88" t="s">
        <v>136</v>
      </c>
      <c r="D136" s="39" t="s">
        <v>141</v>
      </c>
      <c r="E136" s="40" t="s">
        <v>104</v>
      </c>
      <c r="F136" s="40">
        <v>10680</v>
      </c>
      <c r="G136" s="41">
        <v>45982</v>
      </c>
      <c r="H136" s="41">
        <v>46022</v>
      </c>
      <c r="I136" s="40"/>
      <c r="J136" s="39" t="s">
        <v>140</v>
      </c>
      <c r="K136" s="83" t="s">
        <v>139</v>
      </c>
      <c r="L136" s="38" t="s">
        <v>138</v>
      </c>
      <c r="M136" s="37" t="s">
        <v>93</v>
      </c>
    </row>
    <row r="137" spans="1:13" ht="168.75">
      <c r="A137" s="37" t="s">
        <v>100</v>
      </c>
      <c r="B137" s="37">
        <v>41271134</v>
      </c>
      <c r="C137" s="88" t="s">
        <v>136</v>
      </c>
      <c r="D137" s="39" t="s">
        <v>135</v>
      </c>
      <c r="E137" s="40" t="s">
        <v>114</v>
      </c>
      <c r="F137" s="40">
        <v>11833.49</v>
      </c>
      <c r="G137" s="41">
        <v>45959</v>
      </c>
      <c r="H137" s="41">
        <v>46022</v>
      </c>
      <c r="I137" s="40"/>
      <c r="J137" s="39" t="s">
        <v>137</v>
      </c>
      <c r="K137" s="39" t="s">
        <v>112</v>
      </c>
      <c r="L137" s="43">
        <v>38457747</v>
      </c>
      <c r="M137" s="37" t="s">
        <v>93</v>
      </c>
    </row>
    <row r="138" spans="1:13" ht="168.75">
      <c r="A138" s="37" t="s">
        <v>100</v>
      </c>
      <c r="B138" s="37">
        <v>41271134</v>
      </c>
      <c r="C138" s="88" t="s">
        <v>136</v>
      </c>
      <c r="D138" s="39" t="s">
        <v>135</v>
      </c>
      <c r="E138" s="40" t="s">
        <v>111</v>
      </c>
      <c r="F138" s="40">
        <v>735375.15</v>
      </c>
      <c r="G138" s="41">
        <v>45945</v>
      </c>
      <c r="H138" s="41">
        <v>46022</v>
      </c>
      <c r="I138" s="40"/>
      <c r="J138" s="39" t="s">
        <v>134</v>
      </c>
      <c r="K138" s="83" t="s">
        <v>133</v>
      </c>
      <c r="L138" s="38" t="s">
        <v>132</v>
      </c>
      <c r="M138" s="37" t="s">
        <v>16</v>
      </c>
    </row>
    <row r="139" spans="1:13" ht="131.25">
      <c r="A139" s="37" t="s">
        <v>100</v>
      </c>
      <c r="B139" s="37">
        <v>41271134</v>
      </c>
      <c r="C139" s="88" t="s">
        <v>131</v>
      </c>
      <c r="D139" s="39" t="s">
        <v>130</v>
      </c>
      <c r="E139" s="40" t="s">
        <v>97</v>
      </c>
      <c r="F139" s="40">
        <v>14240</v>
      </c>
      <c r="G139" s="41">
        <v>46008</v>
      </c>
      <c r="H139" s="41">
        <v>46022</v>
      </c>
      <c r="I139" s="40"/>
      <c r="J139" s="39" t="s">
        <v>129</v>
      </c>
      <c r="K139" s="91" t="s">
        <v>128</v>
      </c>
      <c r="L139" s="42">
        <v>43990770</v>
      </c>
      <c r="M139" s="37" t="s">
        <v>93</v>
      </c>
    </row>
    <row r="140" spans="1:13" ht="126">
      <c r="A140" s="37" t="s">
        <v>100</v>
      </c>
      <c r="B140" s="37">
        <v>41271134</v>
      </c>
      <c r="C140" s="88" t="s">
        <v>126</v>
      </c>
      <c r="D140" s="39" t="s">
        <v>125</v>
      </c>
      <c r="E140" s="40" t="s">
        <v>114</v>
      </c>
      <c r="F140" s="40">
        <v>46069.93</v>
      </c>
      <c r="G140" s="41">
        <v>45964</v>
      </c>
      <c r="H140" s="41">
        <v>46022</v>
      </c>
      <c r="I140" s="40"/>
      <c r="J140" s="39" t="s">
        <v>127</v>
      </c>
      <c r="K140" s="39" t="s">
        <v>112</v>
      </c>
      <c r="L140" s="43">
        <v>38457747</v>
      </c>
      <c r="M140" s="37" t="s">
        <v>93</v>
      </c>
    </row>
    <row r="141" spans="1:13" ht="112.5">
      <c r="A141" s="37" t="s">
        <v>100</v>
      </c>
      <c r="B141" s="37">
        <v>41271134</v>
      </c>
      <c r="C141" s="88" t="s">
        <v>126</v>
      </c>
      <c r="D141" s="39" t="s">
        <v>125</v>
      </c>
      <c r="E141" s="40" t="s">
        <v>111</v>
      </c>
      <c r="F141" s="40">
        <v>2636611.7200000002</v>
      </c>
      <c r="G141" s="41">
        <v>45944</v>
      </c>
      <c r="H141" s="41">
        <v>46022</v>
      </c>
      <c r="I141" s="40"/>
      <c r="J141" s="39" t="s">
        <v>124</v>
      </c>
      <c r="K141" s="83" t="s">
        <v>123</v>
      </c>
      <c r="L141" s="38" t="s">
        <v>122</v>
      </c>
      <c r="M141" s="37" t="s">
        <v>16</v>
      </c>
    </row>
    <row r="142" spans="1:13" ht="112.5">
      <c r="A142" s="37" t="s">
        <v>100</v>
      </c>
      <c r="B142" s="37">
        <v>41271134</v>
      </c>
      <c r="C142" s="88" t="s">
        <v>118</v>
      </c>
      <c r="D142" s="39" t="s">
        <v>117</v>
      </c>
      <c r="E142" s="40" t="s">
        <v>97</v>
      </c>
      <c r="F142" s="40">
        <v>99680</v>
      </c>
      <c r="G142" s="41">
        <v>46010</v>
      </c>
      <c r="H142" s="41">
        <v>46022</v>
      </c>
      <c r="I142" s="40"/>
      <c r="J142" s="39" t="s">
        <v>121</v>
      </c>
      <c r="K142" s="83" t="s">
        <v>120</v>
      </c>
      <c r="L142" s="38" t="s">
        <v>119</v>
      </c>
      <c r="M142" s="37" t="s">
        <v>93</v>
      </c>
    </row>
    <row r="143" spans="1:13" ht="157.5">
      <c r="A143" s="37" t="s">
        <v>100</v>
      </c>
      <c r="B143" s="37">
        <v>41271134</v>
      </c>
      <c r="C143" s="88" t="s">
        <v>118</v>
      </c>
      <c r="D143" s="39" t="s">
        <v>117</v>
      </c>
      <c r="E143" s="40" t="s">
        <v>108</v>
      </c>
      <c r="F143" s="40">
        <v>601085</v>
      </c>
      <c r="G143" s="41">
        <v>45932</v>
      </c>
      <c r="H143" s="41">
        <v>46022</v>
      </c>
      <c r="I143" s="40"/>
      <c r="J143" s="39" t="s">
        <v>116</v>
      </c>
      <c r="K143" s="83" t="s">
        <v>115</v>
      </c>
      <c r="L143" s="42">
        <v>43490723</v>
      </c>
      <c r="M143" s="37" t="s">
        <v>93</v>
      </c>
    </row>
    <row r="144" spans="1:13" ht="183.75" customHeight="1">
      <c r="A144" s="37" t="s">
        <v>100</v>
      </c>
      <c r="B144" s="37">
        <v>41271134</v>
      </c>
      <c r="C144" s="92" t="s">
        <v>106</v>
      </c>
      <c r="D144" s="39" t="s">
        <v>105</v>
      </c>
      <c r="E144" s="40" t="s">
        <v>114</v>
      </c>
      <c r="F144" s="40">
        <v>14522.78</v>
      </c>
      <c r="G144" s="41">
        <v>46015</v>
      </c>
      <c r="H144" s="41">
        <v>46022</v>
      </c>
      <c r="I144" s="40"/>
      <c r="J144" s="39" t="s">
        <v>113</v>
      </c>
      <c r="K144" s="39" t="s">
        <v>112</v>
      </c>
      <c r="L144" s="43">
        <v>38457747</v>
      </c>
      <c r="M144" s="37" t="s">
        <v>93</v>
      </c>
    </row>
    <row r="145" spans="1:13" ht="195.75" customHeight="1">
      <c r="A145" s="37" t="s">
        <v>100</v>
      </c>
      <c r="B145" s="37">
        <v>41271134</v>
      </c>
      <c r="C145" s="92" t="s">
        <v>106</v>
      </c>
      <c r="D145" s="39" t="s">
        <v>105</v>
      </c>
      <c r="E145" s="40" t="s">
        <v>111</v>
      </c>
      <c r="F145" s="40">
        <v>1014289.2</v>
      </c>
      <c r="G145" s="41">
        <v>46010</v>
      </c>
      <c r="H145" s="41">
        <v>46022</v>
      </c>
      <c r="I145" s="40"/>
      <c r="J145" s="39" t="s">
        <v>110</v>
      </c>
      <c r="K145" s="83" t="s">
        <v>109</v>
      </c>
      <c r="L145" s="42">
        <v>36955354</v>
      </c>
      <c r="M145" s="37" t="s">
        <v>16</v>
      </c>
    </row>
    <row r="146" spans="1:13" ht="206.25">
      <c r="A146" s="37" t="s">
        <v>100</v>
      </c>
      <c r="B146" s="37">
        <v>41271134</v>
      </c>
      <c r="C146" s="92" t="s">
        <v>106</v>
      </c>
      <c r="D146" s="39" t="s">
        <v>105</v>
      </c>
      <c r="E146" s="40" t="s">
        <v>108</v>
      </c>
      <c r="F146" s="40">
        <v>54985</v>
      </c>
      <c r="G146" s="41">
        <v>45936</v>
      </c>
      <c r="H146" s="41">
        <v>46022</v>
      </c>
      <c r="I146" s="40"/>
      <c r="J146" s="39" t="s">
        <v>107</v>
      </c>
      <c r="K146" s="83" t="s">
        <v>102</v>
      </c>
      <c r="L146" s="38" t="s">
        <v>101</v>
      </c>
      <c r="M146" s="37" t="s">
        <v>93</v>
      </c>
    </row>
    <row r="147" spans="1:13" ht="206.25">
      <c r="A147" s="37" t="s">
        <v>100</v>
      </c>
      <c r="B147" s="37">
        <v>41271134</v>
      </c>
      <c r="C147" s="92" t="s">
        <v>106</v>
      </c>
      <c r="D147" s="39" t="s">
        <v>105</v>
      </c>
      <c r="E147" s="40" t="s">
        <v>104</v>
      </c>
      <c r="F147" s="40">
        <v>8900</v>
      </c>
      <c r="G147" s="41">
        <v>46016</v>
      </c>
      <c r="H147" s="41">
        <v>46022</v>
      </c>
      <c r="I147" s="40"/>
      <c r="J147" s="39" t="s">
        <v>103</v>
      </c>
      <c r="K147" s="83" t="s">
        <v>102</v>
      </c>
      <c r="L147" s="38" t="s">
        <v>101</v>
      </c>
      <c r="M147" s="37" t="s">
        <v>93</v>
      </c>
    </row>
    <row r="148" spans="1:13" ht="131.25">
      <c r="A148" s="37" t="s">
        <v>100</v>
      </c>
      <c r="B148" s="37">
        <v>41271134</v>
      </c>
      <c r="C148" s="88" t="s">
        <v>99</v>
      </c>
      <c r="D148" s="39" t="s">
        <v>98</v>
      </c>
      <c r="E148" s="40" t="s">
        <v>97</v>
      </c>
      <c r="F148" s="40">
        <v>10911.53</v>
      </c>
      <c r="G148" s="41">
        <v>45986</v>
      </c>
      <c r="H148" s="41">
        <v>46022</v>
      </c>
      <c r="I148" s="40"/>
      <c r="J148" s="39" t="s">
        <v>96</v>
      </c>
      <c r="K148" s="83" t="s">
        <v>95</v>
      </c>
      <c r="L148" s="38" t="s">
        <v>94</v>
      </c>
      <c r="M148" s="37" t="s">
        <v>93</v>
      </c>
    </row>
  </sheetData>
  <pageMargins left="0" right="0.11811023622047245" top="0" bottom="0.15748031496062992"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dimension ref="A1:M14"/>
  <sheetViews>
    <sheetView zoomScale="90" zoomScaleNormal="90" workbookViewId="0">
      <selection activeCell="C3" sqref="C3"/>
    </sheetView>
  </sheetViews>
  <sheetFormatPr defaultRowHeight="15"/>
  <cols>
    <col min="1" max="1" width="19.140625" style="69" customWidth="1"/>
    <col min="2" max="2" width="17.140625" style="69" customWidth="1"/>
    <col min="3" max="3" width="33.7109375" style="69" customWidth="1"/>
    <col min="4" max="5" width="22.85546875" style="69" customWidth="1"/>
    <col min="6" max="6" width="24" style="69" customWidth="1"/>
    <col min="7" max="7" width="13.5703125" style="69" customWidth="1"/>
    <col min="8" max="8" width="13.140625" style="69" customWidth="1"/>
    <col min="9" max="9" width="11.28515625" style="69" customWidth="1"/>
    <col min="10" max="10" width="36.42578125" style="69" customWidth="1"/>
    <col min="11" max="11" width="19.140625" style="69" customWidth="1"/>
    <col min="12" max="12" width="19" style="69" customWidth="1"/>
    <col min="13" max="13" width="15" style="69" customWidth="1"/>
    <col min="14" max="16384" width="9.140625" style="69"/>
  </cols>
  <sheetData>
    <row r="1" spans="1:13" ht="38.25">
      <c r="A1" s="68" t="s">
        <v>1</v>
      </c>
      <c r="B1" s="67" t="s">
        <v>2</v>
      </c>
      <c r="C1" s="67" t="s">
        <v>11</v>
      </c>
      <c r="D1" s="67" t="s">
        <v>0</v>
      </c>
      <c r="E1" s="67" t="s">
        <v>12</v>
      </c>
      <c r="F1" s="67" t="s">
        <v>3</v>
      </c>
      <c r="G1" s="67" t="s">
        <v>4</v>
      </c>
      <c r="H1" s="67" t="s">
        <v>5</v>
      </c>
      <c r="I1" s="67" t="s">
        <v>6</v>
      </c>
      <c r="J1" s="67" t="s">
        <v>10</v>
      </c>
      <c r="K1" s="67" t="s">
        <v>8</v>
      </c>
      <c r="L1" s="67" t="s">
        <v>9</v>
      </c>
      <c r="M1" s="3" t="s">
        <v>7</v>
      </c>
    </row>
    <row r="2" spans="1:13" ht="75.599999999999994" customHeight="1">
      <c r="A2" s="30" t="s">
        <v>637</v>
      </c>
      <c r="B2" s="93" t="s">
        <v>638</v>
      </c>
      <c r="C2" s="30" t="s">
        <v>639</v>
      </c>
      <c r="D2" s="5" t="s">
        <v>640</v>
      </c>
      <c r="E2" s="30" t="s">
        <v>641</v>
      </c>
      <c r="F2" s="94">
        <f>958.67635+18.91664+14.09079+89.7042</f>
        <v>1081.38798</v>
      </c>
      <c r="G2" s="95">
        <v>45901</v>
      </c>
      <c r="H2" s="95">
        <v>45962</v>
      </c>
      <c r="I2" s="10" t="s">
        <v>642</v>
      </c>
      <c r="J2" s="96" t="s">
        <v>643</v>
      </c>
      <c r="K2" s="96" t="s">
        <v>644</v>
      </c>
      <c r="L2" s="96">
        <v>45573099</v>
      </c>
      <c r="M2" s="30" t="s">
        <v>645</v>
      </c>
    </row>
    <row r="3" spans="1:13" ht="125.45" customHeight="1">
      <c r="A3" s="30" t="s">
        <v>637</v>
      </c>
      <c r="B3" s="93" t="s">
        <v>638</v>
      </c>
      <c r="C3" s="30" t="s">
        <v>646</v>
      </c>
      <c r="D3" s="5" t="s">
        <v>647</v>
      </c>
      <c r="E3" s="30" t="s">
        <v>648</v>
      </c>
      <c r="F3" s="94">
        <v>102.15675</v>
      </c>
      <c r="G3" s="95">
        <v>45901</v>
      </c>
      <c r="H3" s="95">
        <v>46021</v>
      </c>
      <c r="I3" s="10" t="s">
        <v>642</v>
      </c>
      <c r="J3" s="96" t="s">
        <v>649</v>
      </c>
      <c r="K3" s="96" t="s">
        <v>650</v>
      </c>
      <c r="L3" s="96">
        <v>3091122580</v>
      </c>
      <c r="M3" s="30" t="s">
        <v>651</v>
      </c>
    </row>
    <row r="4" spans="1:13" ht="115.5" customHeight="1">
      <c r="A4" s="30" t="s">
        <v>637</v>
      </c>
      <c r="B4" s="93" t="s">
        <v>638</v>
      </c>
      <c r="C4" s="30" t="s">
        <v>652</v>
      </c>
      <c r="D4" s="5" t="s">
        <v>653</v>
      </c>
      <c r="E4" s="30" t="s">
        <v>654</v>
      </c>
      <c r="F4" s="94">
        <v>163.82607999999999</v>
      </c>
      <c r="G4" s="95">
        <v>45901</v>
      </c>
      <c r="H4" s="95">
        <v>45962</v>
      </c>
      <c r="I4" s="10" t="s">
        <v>642</v>
      </c>
      <c r="J4" s="96" t="s">
        <v>655</v>
      </c>
      <c r="K4" s="96" t="s">
        <v>650</v>
      </c>
      <c r="L4" s="96">
        <v>3091122580</v>
      </c>
      <c r="M4" s="30" t="s">
        <v>651</v>
      </c>
    </row>
    <row r="5" spans="1:13" ht="115.5" customHeight="1">
      <c r="A5" s="30" t="s">
        <v>637</v>
      </c>
      <c r="B5" s="93" t="s">
        <v>638</v>
      </c>
      <c r="C5" s="30" t="s">
        <v>656</v>
      </c>
      <c r="D5" s="5" t="s">
        <v>657</v>
      </c>
      <c r="E5" s="30" t="s">
        <v>654</v>
      </c>
      <c r="F5" s="94">
        <v>65.578950000000006</v>
      </c>
      <c r="G5" s="95">
        <v>45901</v>
      </c>
      <c r="H5" s="95">
        <v>45962</v>
      </c>
      <c r="I5" s="10" t="s">
        <v>642</v>
      </c>
      <c r="J5" s="96" t="s">
        <v>658</v>
      </c>
      <c r="K5" s="96" t="s">
        <v>659</v>
      </c>
      <c r="L5" s="96">
        <v>2989513713</v>
      </c>
      <c r="M5" s="30" t="s">
        <v>660</v>
      </c>
    </row>
    <row r="6" spans="1:13" ht="115.5" customHeight="1">
      <c r="A6" s="30" t="s">
        <v>637</v>
      </c>
      <c r="B6" s="93" t="s">
        <v>638</v>
      </c>
      <c r="C6" s="30" t="s">
        <v>661</v>
      </c>
      <c r="D6" s="5" t="s">
        <v>662</v>
      </c>
      <c r="E6" s="30" t="s">
        <v>654</v>
      </c>
      <c r="F6" s="94">
        <v>65.578950000000006</v>
      </c>
      <c r="G6" s="95">
        <v>45901</v>
      </c>
      <c r="H6" s="95">
        <v>45962</v>
      </c>
      <c r="I6" s="10" t="s">
        <v>642</v>
      </c>
      <c r="J6" s="96" t="s">
        <v>663</v>
      </c>
      <c r="K6" s="96" t="s">
        <v>659</v>
      </c>
      <c r="L6" s="96">
        <v>2989513713</v>
      </c>
      <c r="M6" s="30" t="s">
        <v>660</v>
      </c>
    </row>
    <row r="7" spans="1:13" ht="115.5" customHeight="1">
      <c r="A7" s="30" t="s">
        <v>637</v>
      </c>
      <c r="B7" s="93" t="s">
        <v>638</v>
      </c>
      <c r="C7" s="30" t="s">
        <v>664</v>
      </c>
      <c r="D7" s="5" t="s">
        <v>665</v>
      </c>
      <c r="E7" s="30" t="s">
        <v>654</v>
      </c>
      <c r="F7" s="94">
        <v>65.578950000000006</v>
      </c>
      <c r="G7" s="95">
        <v>45901</v>
      </c>
      <c r="H7" s="95">
        <v>45962</v>
      </c>
      <c r="I7" s="10" t="s">
        <v>642</v>
      </c>
      <c r="J7" s="96" t="s">
        <v>666</v>
      </c>
      <c r="K7" s="96" t="s">
        <v>659</v>
      </c>
      <c r="L7" s="96">
        <v>2989513713</v>
      </c>
      <c r="M7" s="30" t="s">
        <v>660</v>
      </c>
    </row>
    <row r="8" spans="1:13" ht="63.75">
      <c r="A8" s="30" t="s">
        <v>637</v>
      </c>
      <c r="B8" s="93" t="s">
        <v>638</v>
      </c>
      <c r="C8" s="30" t="s">
        <v>667</v>
      </c>
      <c r="D8" s="5" t="s">
        <v>668</v>
      </c>
      <c r="E8" s="30" t="s">
        <v>654</v>
      </c>
      <c r="F8" s="94">
        <v>1963.55655</v>
      </c>
      <c r="G8" s="95">
        <v>45901</v>
      </c>
      <c r="H8" s="95">
        <v>45962</v>
      </c>
      <c r="I8" s="10" t="s">
        <v>642</v>
      </c>
      <c r="J8" s="96" t="s">
        <v>669</v>
      </c>
      <c r="K8" s="96" t="s">
        <v>670</v>
      </c>
      <c r="L8" s="96">
        <v>43225650</v>
      </c>
      <c r="M8" s="30" t="s">
        <v>645</v>
      </c>
    </row>
    <row r="9" spans="1:13" ht="125.45" customHeight="1">
      <c r="A9" s="30" t="s">
        <v>637</v>
      </c>
      <c r="B9" s="93" t="s">
        <v>638</v>
      </c>
      <c r="C9" s="30" t="s">
        <v>671</v>
      </c>
      <c r="D9" s="5" t="s">
        <v>672</v>
      </c>
      <c r="E9" s="30" t="s">
        <v>648</v>
      </c>
      <c r="F9" s="94">
        <v>1796.25504</v>
      </c>
      <c r="G9" s="95">
        <v>45901</v>
      </c>
      <c r="H9" s="95">
        <v>46021</v>
      </c>
      <c r="I9" s="10" t="s">
        <v>642</v>
      </c>
      <c r="J9" s="96" t="s">
        <v>673</v>
      </c>
      <c r="K9" s="96" t="s">
        <v>674</v>
      </c>
      <c r="L9" s="96">
        <v>46016341</v>
      </c>
      <c r="M9" s="30" t="s">
        <v>645</v>
      </c>
    </row>
    <row r="10" spans="1:13" ht="125.45" customHeight="1">
      <c r="A10" s="30" t="s">
        <v>637</v>
      </c>
      <c r="B10" s="93" t="s">
        <v>638</v>
      </c>
      <c r="C10" s="30" t="s">
        <v>675</v>
      </c>
      <c r="D10" s="5" t="s">
        <v>672</v>
      </c>
      <c r="E10" s="30" t="s">
        <v>648</v>
      </c>
      <c r="F10" s="94">
        <v>110.28400999999999</v>
      </c>
      <c r="G10" s="95">
        <v>45901</v>
      </c>
      <c r="H10" s="95">
        <v>46021</v>
      </c>
      <c r="I10" s="10" t="s">
        <v>642</v>
      </c>
      <c r="J10" s="96" t="s">
        <v>676</v>
      </c>
      <c r="K10" s="96" t="s">
        <v>650</v>
      </c>
      <c r="L10" s="96">
        <v>3091122580</v>
      </c>
      <c r="M10" s="30" t="s">
        <v>651</v>
      </c>
    </row>
    <row r="11" spans="1:13" ht="125.45" customHeight="1">
      <c r="A11" s="30" t="s">
        <v>637</v>
      </c>
      <c r="B11" s="93" t="s">
        <v>638</v>
      </c>
      <c r="C11" s="30" t="s">
        <v>677</v>
      </c>
      <c r="D11" s="5" t="s">
        <v>647</v>
      </c>
      <c r="E11" s="30" t="s">
        <v>648</v>
      </c>
      <c r="F11" s="94">
        <v>110.28400999999999</v>
      </c>
      <c r="G11" s="95">
        <v>45901</v>
      </c>
      <c r="H11" s="95">
        <v>46021</v>
      </c>
      <c r="I11" s="10" t="s">
        <v>642</v>
      </c>
      <c r="J11" s="96" t="s">
        <v>649</v>
      </c>
      <c r="K11" s="96" t="s">
        <v>650</v>
      </c>
      <c r="L11" s="96">
        <v>3091122580</v>
      </c>
      <c r="M11" s="30" t="s">
        <v>651</v>
      </c>
    </row>
    <row r="12" spans="1:13">
      <c r="F12" s="97"/>
    </row>
    <row r="13" spans="1:13">
      <c r="F13" s="98"/>
    </row>
    <row r="14" spans="1:13">
      <c r="F14" s="97"/>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Q61"/>
  <sheetViews>
    <sheetView zoomScale="90" zoomScaleNormal="90" workbookViewId="0">
      <pane ySplit="1" topLeftCell="A2" activePane="bottomLeft" state="frozen"/>
      <selection pane="bottomLeft" activeCell="G72" sqref="G72"/>
    </sheetView>
  </sheetViews>
  <sheetFormatPr defaultColWidth="9.140625" defaultRowHeight="15"/>
  <cols>
    <col min="1" max="1" width="19.140625" style="102" customWidth="1"/>
    <col min="2" max="2" width="16.7109375" style="102" customWidth="1"/>
    <col min="3" max="3" width="36.7109375" style="161" customWidth="1"/>
    <col min="4" max="5" width="22.85546875" style="102" customWidth="1"/>
    <col min="6" max="6" width="14.140625" style="164" customWidth="1"/>
    <col min="7" max="7" width="13.5703125" style="102" customWidth="1"/>
    <col min="8" max="8" width="13.140625" style="102" customWidth="1"/>
    <col min="9" max="9" width="12.7109375" style="102" customWidth="1"/>
    <col min="10" max="10" width="36.42578125" style="102" customWidth="1"/>
    <col min="11" max="11" width="21.85546875" style="113" customWidth="1"/>
    <col min="12" max="12" width="16.7109375" style="102" customWidth="1"/>
    <col min="13" max="13" width="16.42578125" style="102" customWidth="1"/>
    <col min="14" max="16384" width="9.140625" style="102"/>
  </cols>
  <sheetData>
    <row r="1" spans="1:13" ht="57">
      <c r="A1" s="99" t="s">
        <v>1</v>
      </c>
      <c r="B1" s="100" t="s">
        <v>2</v>
      </c>
      <c r="C1" s="100" t="s">
        <v>11</v>
      </c>
      <c r="D1" s="100" t="s">
        <v>0</v>
      </c>
      <c r="E1" s="100" t="s">
        <v>12</v>
      </c>
      <c r="F1" s="101" t="s">
        <v>678</v>
      </c>
      <c r="G1" s="100" t="s">
        <v>4</v>
      </c>
      <c r="H1" s="100" t="s">
        <v>5</v>
      </c>
      <c r="I1" s="100" t="s">
        <v>6</v>
      </c>
      <c r="J1" s="100" t="s">
        <v>10</v>
      </c>
      <c r="K1" s="100" t="s">
        <v>8</v>
      </c>
      <c r="L1" s="100" t="s">
        <v>9</v>
      </c>
      <c r="M1" s="100" t="s">
        <v>7</v>
      </c>
    </row>
    <row r="2" spans="1:13" s="113" customFormat="1" ht="75">
      <c r="A2" s="103" t="s">
        <v>679</v>
      </c>
      <c r="B2" s="104" t="s">
        <v>680</v>
      </c>
      <c r="C2" s="45" t="s">
        <v>681</v>
      </c>
      <c r="D2" s="105" t="s">
        <v>682</v>
      </c>
      <c r="E2" s="106" t="s">
        <v>683</v>
      </c>
      <c r="F2" s="107">
        <v>326.69400000000002</v>
      </c>
      <c r="G2" s="108">
        <v>45783</v>
      </c>
      <c r="H2" s="61">
        <v>45814</v>
      </c>
      <c r="I2" s="61" t="s">
        <v>684</v>
      </c>
      <c r="J2" s="109" t="s">
        <v>685</v>
      </c>
      <c r="K2" s="110" t="s">
        <v>686</v>
      </c>
      <c r="L2" s="111">
        <v>41609880</v>
      </c>
      <c r="M2" s="112"/>
    </row>
    <row r="3" spans="1:13" ht="90">
      <c r="A3" s="103" t="s">
        <v>679</v>
      </c>
      <c r="B3" s="104" t="s">
        <v>680</v>
      </c>
      <c r="C3" s="45" t="s">
        <v>687</v>
      </c>
      <c r="D3" s="105" t="s">
        <v>688</v>
      </c>
      <c r="E3" s="105" t="s">
        <v>689</v>
      </c>
      <c r="F3" s="114">
        <v>103.755</v>
      </c>
      <c r="G3" s="108">
        <v>45701</v>
      </c>
      <c r="H3" s="61">
        <v>46022</v>
      </c>
      <c r="I3" s="61"/>
      <c r="J3" s="105" t="s">
        <v>690</v>
      </c>
      <c r="K3" s="115" t="s">
        <v>691</v>
      </c>
      <c r="L3" s="43">
        <v>3189617265</v>
      </c>
      <c r="M3" s="112"/>
    </row>
    <row r="4" spans="1:13" ht="90">
      <c r="A4" s="103" t="s">
        <v>679</v>
      </c>
      <c r="B4" s="104" t="s">
        <v>680</v>
      </c>
      <c r="C4" s="45" t="s">
        <v>692</v>
      </c>
      <c r="D4" s="105" t="s">
        <v>693</v>
      </c>
      <c r="E4" s="105" t="s">
        <v>683</v>
      </c>
      <c r="F4" s="116">
        <v>1133.4939999999999</v>
      </c>
      <c r="G4" s="108">
        <v>45189</v>
      </c>
      <c r="H4" s="61">
        <v>45748</v>
      </c>
      <c r="I4" s="43" t="s">
        <v>684</v>
      </c>
      <c r="J4" s="105" t="s">
        <v>694</v>
      </c>
      <c r="K4" s="117" t="s">
        <v>695</v>
      </c>
      <c r="L4" s="43">
        <v>41112681</v>
      </c>
      <c r="M4" s="112"/>
    </row>
    <row r="5" spans="1:13" ht="75">
      <c r="A5" s="103" t="s">
        <v>679</v>
      </c>
      <c r="B5" s="104" t="s">
        <v>680</v>
      </c>
      <c r="C5" s="45" t="s">
        <v>696</v>
      </c>
      <c r="D5" s="105" t="s">
        <v>697</v>
      </c>
      <c r="E5" s="106" t="s">
        <v>683</v>
      </c>
      <c r="F5" s="118">
        <v>2027.576</v>
      </c>
      <c r="G5" s="119">
        <v>45572</v>
      </c>
      <c r="H5" s="61">
        <v>46022</v>
      </c>
      <c r="I5" s="43" t="s">
        <v>684</v>
      </c>
      <c r="J5" s="105" t="s">
        <v>698</v>
      </c>
      <c r="K5" s="117" t="s">
        <v>699</v>
      </c>
      <c r="L5" s="43">
        <v>33895963</v>
      </c>
      <c r="M5" s="112"/>
    </row>
    <row r="6" spans="1:13" ht="90">
      <c r="A6" s="103" t="s">
        <v>679</v>
      </c>
      <c r="B6" s="104" t="s">
        <v>680</v>
      </c>
      <c r="C6" s="45" t="s">
        <v>700</v>
      </c>
      <c r="D6" s="105" t="s">
        <v>701</v>
      </c>
      <c r="E6" s="105" t="s">
        <v>689</v>
      </c>
      <c r="F6" s="120">
        <v>55.25</v>
      </c>
      <c r="G6" s="108">
        <v>45776</v>
      </c>
      <c r="H6" s="61">
        <v>45823</v>
      </c>
      <c r="I6" s="43"/>
      <c r="J6" s="105" t="s">
        <v>702</v>
      </c>
      <c r="K6" s="117" t="s">
        <v>691</v>
      </c>
      <c r="L6" s="43">
        <v>3189617265</v>
      </c>
      <c r="M6" s="112"/>
    </row>
    <row r="7" spans="1:13" ht="90">
      <c r="A7" s="103" t="s">
        <v>679</v>
      </c>
      <c r="B7" s="104" t="s">
        <v>680</v>
      </c>
      <c r="C7" s="45" t="s">
        <v>703</v>
      </c>
      <c r="D7" s="105" t="s">
        <v>704</v>
      </c>
      <c r="E7" s="105" t="s">
        <v>689</v>
      </c>
      <c r="F7" s="120">
        <v>55.54</v>
      </c>
      <c r="G7" s="108">
        <v>45776</v>
      </c>
      <c r="H7" s="61">
        <v>45823</v>
      </c>
      <c r="I7" s="43"/>
      <c r="J7" s="105" t="s">
        <v>705</v>
      </c>
      <c r="K7" s="117" t="s">
        <v>691</v>
      </c>
      <c r="L7" s="43">
        <v>3189617265</v>
      </c>
      <c r="M7" s="112"/>
    </row>
    <row r="8" spans="1:13" ht="90">
      <c r="A8" s="103" t="s">
        <v>679</v>
      </c>
      <c r="B8" s="104" t="s">
        <v>680</v>
      </c>
      <c r="C8" s="45" t="s">
        <v>706</v>
      </c>
      <c r="D8" s="105" t="s">
        <v>707</v>
      </c>
      <c r="E8" s="106" t="s">
        <v>683</v>
      </c>
      <c r="F8" s="121">
        <v>5113.067</v>
      </c>
      <c r="G8" s="122"/>
      <c r="H8" s="61">
        <v>45961</v>
      </c>
      <c r="I8" s="43" t="s">
        <v>684</v>
      </c>
      <c r="J8" s="105" t="s">
        <v>708</v>
      </c>
      <c r="K8" s="45" t="s">
        <v>709</v>
      </c>
      <c r="L8" s="43">
        <v>37436307</v>
      </c>
      <c r="M8" s="112"/>
    </row>
    <row r="9" spans="1:13" ht="60">
      <c r="A9" s="103" t="s">
        <v>679</v>
      </c>
      <c r="B9" s="104" t="s">
        <v>680</v>
      </c>
      <c r="C9" s="123" t="s">
        <v>710</v>
      </c>
      <c r="D9" s="105" t="s">
        <v>711</v>
      </c>
      <c r="E9" s="105" t="s">
        <v>689</v>
      </c>
      <c r="F9" s="124">
        <v>175</v>
      </c>
      <c r="G9" s="122">
        <v>45728</v>
      </c>
      <c r="H9" s="61">
        <v>46022</v>
      </c>
      <c r="I9" s="43"/>
      <c r="J9" s="105" t="s">
        <v>712</v>
      </c>
      <c r="K9" s="125" t="s">
        <v>713</v>
      </c>
      <c r="L9" s="43">
        <v>3014806023</v>
      </c>
      <c r="M9" s="112"/>
    </row>
    <row r="10" spans="1:13" ht="60">
      <c r="A10" s="103" t="s">
        <v>679</v>
      </c>
      <c r="B10" s="104" t="s">
        <v>680</v>
      </c>
      <c r="C10" s="45" t="s">
        <v>714</v>
      </c>
      <c r="D10" s="105" t="s">
        <v>715</v>
      </c>
      <c r="E10" s="105" t="s">
        <v>689</v>
      </c>
      <c r="F10" s="120">
        <v>227.77</v>
      </c>
      <c r="G10" s="122">
        <v>45768</v>
      </c>
      <c r="H10" s="61">
        <v>45856</v>
      </c>
      <c r="I10" s="43"/>
      <c r="J10" s="105" t="s">
        <v>716</v>
      </c>
      <c r="K10" s="45" t="s">
        <v>717</v>
      </c>
      <c r="L10" s="43">
        <v>3014806023</v>
      </c>
      <c r="M10" s="112"/>
    </row>
    <row r="11" spans="1:13" ht="60">
      <c r="A11" s="103" t="s">
        <v>679</v>
      </c>
      <c r="B11" s="104" t="s">
        <v>680</v>
      </c>
      <c r="C11" s="45" t="s">
        <v>718</v>
      </c>
      <c r="D11" s="105" t="s">
        <v>719</v>
      </c>
      <c r="E11" s="105" t="s">
        <v>689</v>
      </c>
      <c r="F11" s="120" t="s">
        <v>720</v>
      </c>
      <c r="G11" s="122">
        <v>45768</v>
      </c>
      <c r="H11" s="61">
        <v>45856</v>
      </c>
      <c r="I11" s="43"/>
      <c r="J11" s="105" t="s">
        <v>721</v>
      </c>
      <c r="K11" s="45" t="s">
        <v>717</v>
      </c>
      <c r="L11" s="43">
        <v>3014806023</v>
      </c>
      <c r="M11" s="112"/>
    </row>
    <row r="12" spans="1:13" ht="60">
      <c r="A12" s="103" t="s">
        <v>679</v>
      </c>
      <c r="B12" s="104" t="s">
        <v>680</v>
      </c>
      <c r="C12" s="45" t="s">
        <v>722</v>
      </c>
      <c r="D12" s="105" t="s">
        <v>723</v>
      </c>
      <c r="E12" s="105" t="s">
        <v>724</v>
      </c>
      <c r="F12" s="126">
        <v>232.93100000000001</v>
      </c>
      <c r="G12" s="122">
        <v>45806</v>
      </c>
      <c r="H12" s="61">
        <v>46022</v>
      </c>
      <c r="I12" s="43" t="s">
        <v>684</v>
      </c>
      <c r="J12" s="105" t="s">
        <v>725</v>
      </c>
      <c r="K12" s="127" t="s">
        <v>726</v>
      </c>
      <c r="L12" s="111">
        <v>30975988</v>
      </c>
      <c r="M12" s="112"/>
    </row>
    <row r="13" spans="1:13" ht="60">
      <c r="A13" s="103" t="s">
        <v>679</v>
      </c>
      <c r="B13" s="104" t="s">
        <v>680</v>
      </c>
      <c r="C13" s="45" t="s">
        <v>727</v>
      </c>
      <c r="D13" s="105" t="s">
        <v>728</v>
      </c>
      <c r="E13" s="105" t="s">
        <v>729</v>
      </c>
      <c r="F13" s="124">
        <v>940.54100000000005</v>
      </c>
      <c r="G13" s="122">
        <v>45797</v>
      </c>
      <c r="H13" s="61">
        <v>46011</v>
      </c>
      <c r="I13" s="43" t="s">
        <v>684</v>
      </c>
      <c r="J13" s="105" t="s">
        <v>730</v>
      </c>
      <c r="K13" s="127" t="s">
        <v>731</v>
      </c>
      <c r="L13" s="43">
        <v>43944409</v>
      </c>
      <c r="M13" s="112"/>
    </row>
    <row r="14" spans="1:13" ht="105">
      <c r="A14" s="103" t="s">
        <v>679</v>
      </c>
      <c r="B14" s="104" t="s">
        <v>680</v>
      </c>
      <c r="C14" s="128" t="s">
        <v>732</v>
      </c>
      <c r="D14" s="105" t="s">
        <v>733</v>
      </c>
      <c r="E14" s="105" t="s">
        <v>689</v>
      </c>
      <c r="F14" s="129">
        <v>105.39</v>
      </c>
      <c r="G14" s="108">
        <v>45727</v>
      </c>
      <c r="H14" s="61">
        <v>46022</v>
      </c>
      <c r="I14" s="43"/>
      <c r="J14" s="105" t="s">
        <v>734</v>
      </c>
      <c r="K14" s="130" t="s">
        <v>735</v>
      </c>
      <c r="L14" s="43">
        <v>3149814955</v>
      </c>
      <c r="M14" s="112"/>
    </row>
    <row r="15" spans="1:13" ht="105">
      <c r="A15" s="103" t="s">
        <v>679</v>
      </c>
      <c r="B15" s="104" t="s">
        <v>680</v>
      </c>
      <c r="C15" s="131" t="s">
        <v>736</v>
      </c>
      <c r="D15" s="45" t="s">
        <v>737</v>
      </c>
      <c r="E15" s="45" t="s">
        <v>738</v>
      </c>
      <c r="F15" s="132">
        <v>3814.72</v>
      </c>
      <c r="G15" s="108">
        <v>45586</v>
      </c>
      <c r="H15" s="61">
        <v>46022</v>
      </c>
      <c r="I15" s="43" t="s">
        <v>684</v>
      </c>
      <c r="J15" s="105" t="s">
        <v>739</v>
      </c>
      <c r="K15" s="131" t="s">
        <v>740</v>
      </c>
      <c r="L15" s="43">
        <v>43159630</v>
      </c>
      <c r="M15" s="112"/>
    </row>
    <row r="16" spans="1:13" ht="105">
      <c r="A16" s="103" t="s">
        <v>679</v>
      </c>
      <c r="B16" s="104" t="s">
        <v>680</v>
      </c>
      <c r="C16" s="128" t="s">
        <v>741</v>
      </c>
      <c r="D16" s="45" t="s">
        <v>742</v>
      </c>
      <c r="E16" s="45" t="s">
        <v>738</v>
      </c>
      <c r="F16" s="121">
        <v>162.50200000000001</v>
      </c>
      <c r="G16" s="108">
        <v>45737</v>
      </c>
      <c r="H16" s="61">
        <v>46022</v>
      </c>
      <c r="I16" s="43" t="s">
        <v>684</v>
      </c>
      <c r="J16" s="105" t="s">
        <v>743</v>
      </c>
      <c r="K16" s="130" t="s">
        <v>744</v>
      </c>
      <c r="L16" s="43">
        <v>41779511</v>
      </c>
      <c r="M16" s="112"/>
    </row>
    <row r="17" spans="1:13" ht="135">
      <c r="A17" s="103" t="s">
        <v>679</v>
      </c>
      <c r="B17" s="104"/>
      <c r="C17" s="133" t="s">
        <v>745</v>
      </c>
      <c r="D17" s="45" t="s">
        <v>746</v>
      </c>
      <c r="E17" s="45" t="s">
        <v>738</v>
      </c>
      <c r="F17" s="134">
        <v>2687.895</v>
      </c>
      <c r="G17" s="108">
        <v>45334</v>
      </c>
      <c r="H17" s="61">
        <v>45748</v>
      </c>
      <c r="I17" s="43" t="s">
        <v>684</v>
      </c>
      <c r="J17" s="133" t="s">
        <v>747</v>
      </c>
      <c r="K17" s="105" t="s">
        <v>748</v>
      </c>
      <c r="L17" s="135">
        <v>42294592</v>
      </c>
      <c r="M17" s="112"/>
    </row>
    <row r="18" spans="1:13" ht="105">
      <c r="A18" s="103" t="s">
        <v>679</v>
      </c>
      <c r="B18" s="104" t="s">
        <v>680</v>
      </c>
      <c r="C18" s="136" t="s">
        <v>749</v>
      </c>
      <c r="D18" s="45" t="s">
        <v>750</v>
      </c>
      <c r="E18" s="105" t="s">
        <v>689</v>
      </c>
      <c r="F18" s="137">
        <v>308.95</v>
      </c>
      <c r="G18" s="166">
        <v>45573</v>
      </c>
      <c r="H18" s="61">
        <v>46022</v>
      </c>
      <c r="I18" s="43"/>
      <c r="J18" s="105" t="s">
        <v>751</v>
      </c>
      <c r="K18" s="117" t="s">
        <v>752</v>
      </c>
      <c r="L18" s="43">
        <v>36328618</v>
      </c>
      <c r="M18" s="112"/>
    </row>
    <row r="19" spans="1:13" ht="120">
      <c r="A19" s="103" t="s">
        <v>679</v>
      </c>
      <c r="B19" s="104" t="s">
        <v>680</v>
      </c>
      <c r="C19" s="138" t="s">
        <v>753</v>
      </c>
      <c r="D19" s="45" t="s">
        <v>754</v>
      </c>
      <c r="E19" s="105" t="s">
        <v>689</v>
      </c>
      <c r="F19" s="81">
        <v>463.95400000000001</v>
      </c>
      <c r="G19" s="165">
        <v>45576</v>
      </c>
      <c r="H19" s="61">
        <v>46022</v>
      </c>
      <c r="I19" s="43"/>
      <c r="J19" s="105" t="s">
        <v>755</v>
      </c>
      <c r="K19" s="139" t="s">
        <v>713</v>
      </c>
      <c r="L19" s="43">
        <v>3014806023</v>
      </c>
      <c r="M19" s="112"/>
    </row>
    <row r="20" spans="1:13" ht="105">
      <c r="A20" s="103" t="s">
        <v>679</v>
      </c>
      <c r="B20" s="104" t="s">
        <v>680</v>
      </c>
      <c r="C20" s="105" t="s">
        <v>756</v>
      </c>
      <c r="D20" s="45" t="s">
        <v>757</v>
      </c>
      <c r="E20" s="45" t="s">
        <v>738</v>
      </c>
      <c r="F20" s="129">
        <v>9289.7900000000009</v>
      </c>
      <c r="G20" s="108">
        <v>45562</v>
      </c>
      <c r="H20" s="61">
        <v>46022</v>
      </c>
      <c r="I20" s="43" t="s">
        <v>684</v>
      </c>
      <c r="J20" s="140" t="s">
        <v>758</v>
      </c>
      <c r="K20" s="117" t="s">
        <v>759</v>
      </c>
      <c r="L20" s="43">
        <v>1932501956</v>
      </c>
      <c r="M20" s="112"/>
    </row>
    <row r="21" spans="1:13" ht="90">
      <c r="A21" s="103" t="s">
        <v>679</v>
      </c>
      <c r="B21" s="104" t="s">
        <v>680</v>
      </c>
      <c r="C21" s="133" t="s">
        <v>760</v>
      </c>
      <c r="D21" s="45" t="s">
        <v>761</v>
      </c>
      <c r="E21" s="105" t="s">
        <v>689</v>
      </c>
      <c r="F21" s="141">
        <v>275.23500000000001</v>
      </c>
      <c r="G21" s="108">
        <v>45827</v>
      </c>
      <c r="H21" s="61">
        <v>45947</v>
      </c>
      <c r="I21" s="43"/>
      <c r="J21" s="140" t="s">
        <v>762</v>
      </c>
      <c r="K21" s="142" t="s">
        <v>763</v>
      </c>
      <c r="L21" s="111">
        <v>45331594</v>
      </c>
      <c r="M21" s="112"/>
    </row>
    <row r="22" spans="1:13" ht="105">
      <c r="A22" s="103" t="s">
        <v>679</v>
      </c>
      <c r="B22" s="104" t="s">
        <v>680</v>
      </c>
      <c r="C22" s="45" t="s">
        <v>764</v>
      </c>
      <c r="D22" s="45" t="s">
        <v>765</v>
      </c>
      <c r="E22" s="105" t="s">
        <v>689</v>
      </c>
      <c r="F22" s="81">
        <v>367.51900000000001</v>
      </c>
      <c r="G22" s="108">
        <v>45758</v>
      </c>
      <c r="H22" s="61">
        <v>45807</v>
      </c>
      <c r="I22" s="43"/>
      <c r="J22" s="140" t="s">
        <v>766</v>
      </c>
      <c r="K22" s="143" t="s">
        <v>767</v>
      </c>
      <c r="L22" s="111">
        <v>3130810795</v>
      </c>
      <c r="M22" s="112"/>
    </row>
    <row r="23" spans="1:13" ht="135">
      <c r="A23" s="103" t="s">
        <v>679</v>
      </c>
      <c r="B23" s="104" t="s">
        <v>680</v>
      </c>
      <c r="C23" s="45" t="s">
        <v>768</v>
      </c>
      <c r="D23" s="45" t="s">
        <v>769</v>
      </c>
      <c r="E23" s="45" t="s">
        <v>738</v>
      </c>
      <c r="F23" s="81">
        <v>4544.2529999999997</v>
      </c>
      <c r="G23" s="108">
        <v>45526</v>
      </c>
      <c r="H23" s="61">
        <v>45748</v>
      </c>
      <c r="I23" s="43" t="s">
        <v>684</v>
      </c>
      <c r="J23" s="140" t="s">
        <v>770</v>
      </c>
      <c r="K23" s="142" t="s">
        <v>740</v>
      </c>
      <c r="L23" s="43">
        <v>43159630</v>
      </c>
      <c r="M23" s="112"/>
    </row>
    <row r="24" spans="1:13" ht="105">
      <c r="A24" s="103" t="s">
        <v>679</v>
      </c>
      <c r="B24" s="104" t="s">
        <v>680</v>
      </c>
      <c r="C24" s="45" t="s">
        <v>771</v>
      </c>
      <c r="D24" s="105" t="s">
        <v>772</v>
      </c>
      <c r="E24" s="105" t="s">
        <v>689</v>
      </c>
      <c r="F24" s="144">
        <v>935.24</v>
      </c>
      <c r="G24" s="108">
        <v>45468</v>
      </c>
      <c r="H24" s="61">
        <v>46022</v>
      </c>
      <c r="I24" s="43"/>
      <c r="J24" s="105" t="s">
        <v>773</v>
      </c>
      <c r="K24" s="115" t="s">
        <v>774</v>
      </c>
      <c r="L24" s="43">
        <v>40896164</v>
      </c>
      <c r="M24" s="112"/>
    </row>
    <row r="25" spans="1:13" ht="75">
      <c r="A25" s="103" t="s">
        <v>679</v>
      </c>
      <c r="B25" s="104" t="s">
        <v>680</v>
      </c>
      <c r="C25" s="45" t="s">
        <v>775</v>
      </c>
      <c r="D25" s="105" t="s">
        <v>776</v>
      </c>
      <c r="E25" s="105" t="s">
        <v>689</v>
      </c>
      <c r="F25" s="145">
        <v>187.435</v>
      </c>
      <c r="G25" s="108">
        <v>45111</v>
      </c>
      <c r="H25" s="61">
        <v>46022</v>
      </c>
      <c r="I25" s="43"/>
      <c r="J25" s="105" t="s">
        <v>777</v>
      </c>
      <c r="K25" s="115" t="s">
        <v>778</v>
      </c>
      <c r="L25" s="43">
        <v>41698918</v>
      </c>
      <c r="M25" s="112"/>
    </row>
    <row r="26" spans="1:13" ht="90">
      <c r="A26" s="103" t="s">
        <v>679</v>
      </c>
      <c r="B26" s="104" t="s">
        <v>680</v>
      </c>
      <c r="C26" s="146" t="s">
        <v>779</v>
      </c>
      <c r="D26" s="105" t="s">
        <v>780</v>
      </c>
      <c r="E26" s="105" t="s">
        <v>689</v>
      </c>
      <c r="F26" s="126">
        <v>168.059</v>
      </c>
      <c r="G26" s="108">
        <v>45656</v>
      </c>
      <c r="H26" s="61">
        <v>46022</v>
      </c>
      <c r="I26" s="43"/>
      <c r="J26" s="105" t="s">
        <v>781</v>
      </c>
      <c r="K26" s="115" t="s">
        <v>782</v>
      </c>
      <c r="L26" s="43">
        <v>44085020</v>
      </c>
      <c r="M26" s="112"/>
    </row>
    <row r="27" spans="1:13" ht="75">
      <c r="A27" s="147" t="s">
        <v>679</v>
      </c>
      <c r="B27" s="148" t="s">
        <v>680</v>
      </c>
      <c r="C27" s="149" t="s">
        <v>783</v>
      </c>
      <c r="D27" s="149" t="s">
        <v>784</v>
      </c>
      <c r="E27" s="150" t="s">
        <v>785</v>
      </c>
      <c r="F27" s="151">
        <v>2285.893</v>
      </c>
      <c r="G27" s="152">
        <v>45768</v>
      </c>
      <c r="H27" s="153">
        <v>45834</v>
      </c>
      <c r="I27" s="43" t="s">
        <v>684</v>
      </c>
      <c r="J27" s="150" t="s">
        <v>786</v>
      </c>
      <c r="K27" s="117" t="s">
        <v>787</v>
      </c>
      <c r="L27" s="135">
        <v>34168990</v>
      </c>
      <c r="M27" s="154"/>
    </row>
    <row r="28" spans="1:13" ht="60">
      <c r="A28" s="103" t="s">
        <v>679</v>
      </c>
      <c r="B28" s="104" t="s">
        <v>680</v>
      </c>
      <c r="C28" s="54" t="s">
        <v>788</v>
      </c>
      <c r="D28" s="136" t="s">
        <v>789</v>
      </c>
      <c r="E28" s="105" t="s">
        <v>689</v>
      </c>
      <c r="F28" s="155">
        <v>378.24799999999999</v>
      </c>
      <c r="G28" s="156">
        <v>45811</v>
      </c>
      <c r="H28" s="61">
        <v>45884</v>
      </c>
      <c r="I28" s="43"/>
      <c r="J28" s="105" t="s">
        <v>790</v>
      </c>
      <c r="K28" s="117" t="s">
        <v>791</v>
      </c>
      <c r="L28" s="43">
        <v>3091122580</v>
      </c>
      <c r="M28" s="112"/>
    </row>
    <row r="29" spans="1:13" ht="60">
      <c r="A29" s="103" t="s">
        <v>679</v>
      </c>
      <c r="B29" s="104" t="s">
        <v>680</v>
      </c>
      <c r="C29" s="54" t="s">
        <v>792</v>
      </c>
      <c r="D29" s="45" t="s">
        <v>793</v>
      </c>
      <c r="E29" s="105" t="s">
        <v>729</v>
      </c>
      <c r="F29" s="157">
        <v>746.70299999999997</v>
      </c>
      <c r="G29" s="158">
        <v>45839</v>
      </c>
      <c r="H29" s="158">
        <v>46011</v>
      </c>
      <c r="I29" s="105" t="s">
        <v>684</v>
      </c>
      <c r="J29" s="110" t="s">
        <v>794</v>
      </c>
      <c r="K29" s="110" t="s">
        <v>795</v>
      </c>
      <c r="L29" s="110">
        <v>2886607297</v>
      </c>
      <c r="M29" s="112"/>
    </row>
    <row r="30" spans="1:13" ht="105">
      <c r="A30" s="103" t="s">
        <v>679</v>
      </c>
      <c r="B30" s="104" t="s">
        <v>680</v>
      </c>
      <c r="C30" s="54" t="s">
        <v>796</v>
      </c>
      <c r="D30" s="136" t="s">
        <v>797</v>
      </c>
      <c r="E30" s="105" t="s">
        <v>738</v>
      </c>
      <c r="F30" s="157">
        <v>3661.8620000000001</v>
      </c>
      <c r="G30" s="158">
        <v>45840</v>
      </c>
      <c r="H30" s="158">
        <v>45961</v>
      </c>
      <c r="I30" s="105" t="s">
        <v>684</v>
      </c>
      <c r="J30" s="110" t="s">
        <v>798</v>
      </c>
      <c r="K30" s="110" t="s">
        <v>799</v>
      </c>
      <c r="L30" s="110">
        <v>37436307</v>
      </c>
      <c r="M30" s="112"/>
    </row>
    <row r="31" spans="1:13" ht="75">
      <c r="A31" s="103" t="s">
        <v>679</v>
      </c>
      <c r="B31" s="104" t="s">
        <v>680</v>
      </c>
      <c r="C31" s="54" t="s">
        <v>800</v>
      </c>
      <c r="D31" s="136" t="s">
        <v>801</v>
      </c>
      <c r="E31" s="105" t="s">
        <v>802</v>
      </c>
      <c r="F31" s="157">
        <v>398.27600000000001</v>
      </c>
      <c r="G31" s="158">
        <v>45841</v>
      </c>
      <c r="H31" s="158">
        <v>45919</v>
      </c>
      <c r="I31" s="105"/>
      <c r="J31" s="110" t="s">
        <v>803</v>
      </c>
      <c r="K31" s="110" t="s">
        <v>767</v>
      </c>
      <c r="L31" s="110">
        <v>3130810795</v>
      </c>
      <c r="M31" s="112"/>
    </row>
    <row r="32" spans="1:13" ht="60">
      <c r="A32" s="103" t="s">
        <v>679</v>
      </c>
      <c r="B32" s="104" t="s">
        <v>680</v>
      </c>
      <c r="C32" s="54" t="s">
        <v>804</v>
      </c>
      <c r="D32" s="136" t="s">
        <v>805</v>
      </c>
      <c r="E32" s="105" t="s">
        <v>806</v>
      </c>
      <c r="F32" s="157">
        <v>283.78100000000001</v>
      </c>
      <c r="G32" s="158">
        <v>45845</v>
      </c>
      <c r="H32" s="158">
        <v>45901</v>
      </c>
      <c r="I32" s="105" t="s">
        <v>684</v>
      </c>
      <c r="J32" s="110" t="s">
        <v>807</v>
      </c>
      <c r="K32" s="110" t="s">
        <v>808</v>
      </c>
      <c r="L32" s="110">
        <v>43298268</v>
      </c>
      <c r="M32" s="112"/>
    </row>
    <row r="33" spans="1:13" ht="90">
      <c r="A33" s="103" t="s">
        <v>679</v>
      </c>
      <c r="B33" s="104" t="s">
        <v>680</v>
      </c>
      <c r="C33" s="159" t="s">
        <v>809</v>
      </c>
      <c r="D33" s="136" t="s">
        <v>810</v>
      </c>
      <c r="E33" s="105" t="s">
        <v>802</v>
      </c>
      <c r="F33" s="157">
        <v>330.69600000000003</v>
      </c>
      <c r="G33" s="158">
        <v>45852</v>
      </c>
      <c r="H33" s="158">
        <v>46011</v>
      </c>
      <c r="I33" s="105"/>
      <c r="J33" s="110" t="s">
        <v>811</v>
      </c>
      <c r="K33" s="110" t="s">
        <v>713</v>
      </c>
      <c r="L33" s="110">
        <v>3014806023</v>
      </c>
      <c r="M33" s="112"/>
    </row>
    <row r="34" spans="1:13" ht="60">
      <c r="A34" s="103" t="s">
        <v>679</v>
      </c>
      <c r="B34" s="104" t="s">
        <v>680</v>
      </c>
      <c r="C34" s="159" t="s">
        <v>812</v>
      </c>
      <c r="D34" s="136" t="s">
        <v>813</v>
      </c>
      <c r="E34" s="105" t="s">
        <v>802</v>
      </c>
      <c r="F34" s="157">
        <v>195.678</v>
      </c>
      <c r="G34" s="158">
        <v>45852</v>
      </c>
      <c r="H34" s="158">
        <v>45943</v>
      </c>
      <c r="I34" s="105"/>
      <c r="J34" s="110" t="s">
        <v>814</v>
      </c>
      <c r="K34" s="110" t="s">
        <v>713</v>
      </c>
      <c r="L34" s="110">
        <v>3014806023</v>
      </c>
      <c r="M34" s="112"/>
    </row>
    <row r="35" spans="1:13" ht="75">
      <c r="A35" s="103" t="s">
        <v>679</v>
      </c>
      <c r="B35" s="104" t="s">
        <v>680</v>
      </c>
      <c r="C35" s="54" t="s">
        <v>815</v>
      </c>
      <c r="D35" s="136" t="s">
        <v>816</v>
      </c>
      <c r="E35" s="105" t="s">
        <v>802</v>
      </c>
      <c r="F35" s="157">
        <v>59.442999999999998</v>
      </c>
      <c r="G35" s="158">
        <v>45852</v>
      </c>
      <c r="H35" s="158">
        <v>45901</v>
      </c>
      <c r="I35" s="105"/>
      <c r="J35" s="110" t="s">
        <v>817</v>
      </c>
      <c r="K35" s="110" t="s">
        <v>818</v>
      </c>
      <c r="L35" s="110">
        <v>3072218395</v>
      </c>
      <c r="M35" s="112"/>
    </row>
    <row r="36" spans="1:13" ht="60">
      <c r="A36" s="103" t="s">
        <v>679</v>
      </c>
      <c r="B36" s="104" t="s">
        <v>680</v>
      </c>
      <c r="C36" s="159" t="s">
        <v>819</v>
      </c>
      <c r="D36" s="136" t="s">
        <v>820</v>
      </c>
      <c r="E36" s="105" t="s">
        <v>802</v>
      </c>
      <c r="F36" s="157">
        <v>890.01499999999999</v>
      </c>
      <c r="G36" s="158">
        <v>45853</v>
      </c>
      <c r="H36" s="158">
        <v>45945</v>
      </c>
      <c r="I36" s="105"/>
      <c r="J36" s="110" t="s">
        <v>821</v>
      </c>
      <c r="K36" s="110" t="s">
        <v>822</v>
      </c>
      <c r="L36" s="110">
        <v>3091122580</v>
      </c>
      <c r="M36" s="112"/>
    </row>
    <row r="37" spans="1:13" ht="75">
      <c r="A37" s="103" t="s">
        <v>679</v>
      </c>
      <c r="B37" s="104" t="s">
        <v>680</v>
      </c>
      <c r="C37" s="159" t="s">
        <v>823</v>
      </c>
      <c r="D37" s="136" t="s">
        <v>824</v>
      </c>
      <c r="E37" s="105" t="s">
        <v>802</v>
      </c>
      <c r="F37" s="157">
        <v>226.416</v>
      </c>
      <c r="G37" s="158">
        <v>45853</v>
      </c>
      <c r="H37" s="158">
        <v>45945</v>
      </c>
      <c r="I37" s="105"/>
      <c r="J37" s="110" t="s">
        <v>825</v>
      </c>
      <c r="K37" s="110" t="s">
        <v>826</v>
      </c>
      <c r="L37" s="110">
        <v>43298268</v>
      </c>
      <c r="M37" s="112"/>
    </row>
    <row r="38" spans="1:13" ht="105">
      <c r="A38" s="103" t="s">
        <v>679</v>
      </c>
      <c r="B38" s="104" t="s">
        <v>680</v>
      </c>
      <c r="C38" s="54" t="s">
        <v>827</v>
      </c>
      <c r="D38" s="136" t="s">
        <v>828</v>
      </c>
      <c r="E38" s="105" t="s">
        <v>738</v>
      </c>
      <c r="F38" s="160" t="s">
        <v>829</v>
      </c>
      <c r="G38" s="158">
        <v>45855</v>
      </c>
      <c r="H38" s="158">
        <v>46006</v>
      </c>
      <c r="I38" s="105" t="s">
        <v>684</v>
      </c>
      <c r="J38" s="110" t="s">
        <v>830</v>
      </c>
      <c r="K38" s="110" t="s">
        <v>831</v>
      </c>
      <c r="L38" s="110">
        <v>34565599</v>
      </c>
      <c r="M38" s="112"/>
    </row>
    <row r="39" spans="1:13" ht="90">
      <c r="A39" s="103" t="s">
        <v>679</v>
      </c>
      <c r="B39" s="104" t="s">
        <v>680</v>
      </c>
      <c r="C39" s="54" t="s">
        <v>832</v>
      </c>
      <c r="D39" s="136" t="s">
        <v>833</v>
      </c>
      <c r="E39" s="105" t="s">
        <v>738</v>
      </c>
      <c r="F39" s="157">
        <v>18499.359</v>
      </c>
      <c r="G39" s="158">
        <v>45861</v>
      </c>
      <c r="H39" s="158">
        <v>46006</v>
      </c>
      <c r="I39" s="105" t="s">
        <v>684</v>
      </c>
      <c r="J39" s="110" t="s">
        <v>834</v>
      </c>
      <c r="K39" s="110" t="s">
        <v>835</v>
      </c>
      <c r="L39" s="110">
        <v>40356536</v>
      </c>
      <c r="M39" s="112"/>
    </row>
    <row r="40" spans="1:13" ht="75">
      <c r="A40" s="103" t="s">
        <v>679</v>
      </c>
      <c r="B40" s="104" t="s">
        <v>680</v>
      </c>
      <c r="C40" s="54" t="s">
        <v>836</v>
      </c>
      <c r="D40" s="136" t="s">
        <v>837</v>
      </c>
      <c r="E40" s="105" t="s">
        <v>802</v>
      </c>
      <c r="F40" s="157">
        <v>400</v>
      </c>
      <c r="G40" s="158">
        <v>45863</v>
      </c>
      <c r="H40" s="158">
        <v>45961</v>
      </c>
      <c r="I40" s="105"/>
      <c r="J40" s="110" t="s">
        <v>838</v>
      </c>
      <c r="K40" s="110" t="s">
        <v>839</v>
      </c>
      <c r="L40" s="110">
        <v>3628501503</v>
      </c>
      <c r="M40" s="112"/>
    </row>
    <row r="41" spans="1:13" ht="75">
      <c r="A41" s="103" t="s">
        <v>679</v>
      </c>
      <c r="B41" s="104" t="s">
        <v>680</v>
      </c>
      <c r="C41" s="54" t="s">
        <v>840</v>
      </c>
      <c r="D41" s="136" t="s">
        <v>841</v>
      </c>
      <c r="E41" s="105" t="s">
        <v>729</v>
      </c>
      <c r="F41" s="157">
        <v>828.23900000000003</v>
      </c>
      <c r="G41" s="158">
        <v>45869</v>
      </c>
      <c r="H41" s="158">
        <v>46006</v>
      </c>
      <c r="I41" s="105"/>
      <c r="J41" s="110" t="s">
        <v>842</v>
      </c>
      <c r="K41" s="110" t="s">
        <v>843</v>
      </c>
      <c r="L41" s="110">
        <v>44842044</v>
      </c>
      <c r="M41" s="112"/>
    </row>
    <row r="42" spans="1:13" ht="75">
      <c r="A42" s="103" t="s">
        <v>679</v>
      </c>
      <c r="B42" s="104" t="s">
        <v>680</v>
      </c>
      <c r="C42" s="159" t="s">
        <v>844</v>
      </c>
      <c r="D42" s="136" t="s">
        <v>845</v>
      </c>
      <c r="E42" s="105" t="s">
        <v>729</v>
      </c>
      <c r="F42" s="157">
        <v>872.14800000000002</v>
      </c>
      <c r="G42" s="158">
        <v>45870</v>
      </c>
      <c r="H42" s="158">
        <v>46006</v>
      </c>
      <c r="I42" s="105"/>
      <c r="J42" s="110" t="s">
        <v>846</v>
      </c>
      <c r="K42" s="110" t="s">
        <v>843</v>
      </c>
      <c r="L42" s="110">
        <v>44842044</v>
      </c>
      <c r="M42" s="112"/>
    </row>
    <row r="43" spans="1:13" ht="120">
      <c r="A43" s="103" t="s">
        <v>679</v>
      </c>
      <c r="B43" s="104" t="s">
        <v>680</v>
      </c>
      <c r="C43" s="159" t="s">
        <v>847</v>
      </c>
      <c r="D43" s="136" t="s">
        <v>848</v>
      </c>
      <c r="E43" s="105" t="s">
        <v>849</v>
      </c>
      <c r="F43" s="160" t="s">
        <v>850</v>
      </c>
      <c r="G43" s="158">
        <v>45870</v>
      </c>
      <c r="H43" s="158">
        <v>45989</v>
      </c>
      <c r="I43" s="105" t="s">
        <v>684</v>
      </c>
      <c r="J43" s="110" t="s">
        <v>851</v>
      </c>
      <c r="K43" s="110" t="s">
        <v>852</v>
      </c>
      <c r="L43" s="110">
        <v>45430954</v>
      </c>
      <c r="M43" s="112"/>
    </row>
    <row r="44" spans="1:13" ht="105">
      <c r="A44" s="103" t="s">
        <v>679</v>
      </c>
      <c r="B44" s="104" t="s">
        <v>680</v>
      </c>
      <c r="C44" s="54" t="s">
        <v>853</v>
      </c>
      <c r="D44" s="136" t="s">
        <v>854</v>
      </c>
      <c r="E44" s="105" t="s">
        <v>738</v>
      </c>
      <c r="F44" s="157">
        <v>12015.364</v>
      </c>
      <c r="G44" s="158">
        <v>45888</v>
      </c>
      <c r="H44" s="158">
        <v>46006</v>
      </c>
      <c r="I44" s="105" t="s">
        <v>684</v>
      </c>
      <c r="J44" s="110" t="s">
        <v>855</v>
      </c>
      <c r="K44" s="110" t="s">
        <v>856</v>
      </c>
      <c r="L44" s="110">
        <v>44344642</v>
      </c>
      <c r="M44" s="112"/>
    </row>
    <row r="45" spans="1:13" ht="60">
      <c r="A45" s="103" t="s">
        <v>679</v>
      </c>
      <c r="B45" s="104" t="s">
        <v>680</v>
      </c>
      <c r="C45" s="54" t="s">
        <v>857</v>
      </c>
      <c r="D45" s="136" t="s">
        <v>858</v>
      </c>
      <c r="E45" s="105" t="s">
        <v>806</v>
      </c>
      <c r="F45" s="157">
        <v>3309.0160000000001</v>
      </c>
      <c r="G45" s="158">
        <v>45912</v>
      </c>
      <c r="H45" s="158">
        <v>46006</v>
      </c>
      <c r="I45" s="105" t="s">
        <v>684</v>
      </c>
      <c r="J45" s="110" t="s">
        <v>859</v>
      </c>
      <c r="K45" s="110" t="s">
        <v>860</v>
      </c>
      <c r="L45" s="110">
        <v>30975988</v>
      </c>
      <c r="M45" s="112"/>
    </row>
    <row r="46" spans="1:13" ht="75">
      <c r="A46" s="103" t="s">
        <v>679</v>
      </c>
      <c r="B46" s="104" t="s">
        <v>680</v>
      </c>
      <c r="C46" s="54" t="s">
        <v>861</v>
      </c>
      <c r="D46" s="136" t="s">
        <v>862</v>
      </c>
      <c r="E46" s="105" t="s">
        <v>863</v>
      </c>
      <c r="F46" s="160">
        <v>5680.59</v>
      </c>
      <c r="G46" s="158">
        <v>45916</v>
      </c>
      <c r="H46" s="158">
        <v>46081</v>
      </c>
      <c r="I46" s="105" t="s">
        <v>684</v>
      </c>
      <c r="J46" s="110" t="s">
        <v>864</v>
      </c>
      <c r="K46" s="110" t="s">
        <v>759</v>
      </c>
      <c r="L46" s="110">
        <v>1932501956</v>
      </c>
      <c r="M46" s="112"/>
    </row>
    <row r="47" spans="1:13" ht="90">
      <c r="A47" s="103" t="s">
        <v>679</v>
      </c>
      <c r="B47" s="104" t="s">
        <v>680</v>
      </c>
      <c r="C47" s="159" t="s">
        <v>865</v>
      </c>
      <c r="D47" s="136" t="s">
        <v>866</v>
      </c>
      <c r="E47" s="105" t="s">
        <v>863</v>
      </c>
      <c r="F47" s="160" t="s">
        <v>867</v>
      </c>
      <c r="G47" s="158">
        <v>45922</v>
      </c>
      <c r="H47" s="158">
        <v>46006</v>
      </c>
      <c r="I47" s="105" t="s">
        <v>684</v>
      </c>
      <c r="J47" s="110" t="s">
        <v>868</v>
      </c>
      <c r="K47" s="110" t="s">
        <v>869</v>
      </c>
      <c r="L47" s="110">
        <v>36955354</v>
      </c>
      <c r="M47" s="112"/>
    </row>
    <row r="48" spans="1:13" ht="75">
      <c r="A48" s="103" t="s">
        <v>679</v>
      </c>
      <c r="B48" s="104" t="s">
        <v>680</v>
      </c>
      <c r="C48" s="159" t="s">
        <v>815</v>
      </c>
      <c r="D48" s="136" t="s">
        <v>870</v>
      </c>
      <c r="E48" s="105" t="s">
        <v>849</v>
      </c>
      <c r="F48" s="157">
        <v>713.07600000000002</v>
      </c>
      <c r="G48" s="158">
        <v>45922</v>
      </c>
      <c r="H48" s="158">
        <v>45976</v>
      </c>
      <c r="I48" s="105" t="s">
        <v>684</v>
      </c>
      <c r="J48" s="110" t="s">
        <v>871</v>
      </c>
      <c r="K48" s="110" t="s">
        <v>872</v>
      </c>
      <c r="L48" s="110">
        <v>34168990</v>
      </c>
      <c r="M48" s="112"/>
    </row>
    <row r="49" spans="1:17" s="161" customFormat="1" ht="120">
      <c r="A49" s="103" t="s">
        <v>679</v>
      </c>
      <c r="B49" s="104" t="s">
        <v>680</v>
      </c>
      <c r="C49" s="70" t="s">
        <v>873</v>
      </c>
      <c r="D49" s="136" t="s">
        <v>874</v>
      </c>
      <c r="E49" s="105" t="s">
        <v>802</v>
      </c>
      <c r="F49" s="157">
        <v>0</v>
      </c>
      <c r="G49" s="158">
        <v>45852</v>
      </c>
      <c r="H49" s="158">
        <v>46011</v>
      </c>
      <c r="I49" s="105"/>
      <c r="J49" s="110" t="s">
        <v>875</v>
      </c>
      <c r="K49" s="110" t="s">
        <v>876</v>
      </c>
      <c r="L49" s="110">
        <v>45331594</v>
      </c>
      <c r="M49" s="112"/>
    </row>
    <row r="50" spans="1:17" ht="60">
      <c r="A50" s="103" t="s">
        <v>679</v>
      </c>
      <c r="B50" s="104" t="s">
        <v>680</v>
      </c>
      <c r="C50" s="70" t="s">
        <v>877</v>
      </c>
      <c r="D50" s="45" t="s">
        <v>878</v>
      </c>
      <c r="E50" s="105" t="s">
        <v>729</v>
      </c>
      <c r="F50" s="155">
        <v>829.02966000000004</v>
      </c>
      <c r="G50" s="61">
        <v>45929</v>
      </c>
      <c r="H50" s="61">
        <v>46011</v>
      </c>
      <c r="I50" s="43" t="s">
        <v>684</v>
      </c>
      <c r="J50" s="45" t="s">
        <v>879</v>
      </c>
      <c r="K50" s="54" t="s">
        <v>880</v>
      </c>
      <c r="L50" s="43">
        <v>2886607297</v>
      </c>
      <c r="M50" s="162"/>
    </row>
    <row r="51" spans="1:17" ht="105">
      <c r="A51" s="103" t="s">
        <v>679</v>
      </c>
      <c r="B51" s="104" t="s">
        <v>680</v>
      </c>
      <c r="C51" s="70" t="s">
        <v>881</v>
      </c>
      <c r="D51" s="136" t="s">
        <v>757</v>
      </c>
      <c r="E51" s="105" t="s">
        <v>738</v>
      </c>
      <c r="F51" s="155">
        <v>4860.4354199999998</v>
      </c>
      <c r="G51" s="156">
        <v>45933</v>
      </c>
      <c r="H51" s="61">
        <v>46006</v>
      </c>
      <c r="I51" s="43" t="s">
        <v>684</v>
      </c>
      <c r="J51" s="105" t="s">
        <v>882</v>
      </c>
      <c r="K51" s="54" t="s">
        <v>759</v>
      </c>
      <c r="L51" s="43">
        <v>1932501956</v>
      </c>
      <c r="M51" s="112"/>
    </row>
    <row r="52" spans="1:17" ht="90">
      <c r="A52" s="103" t="s">
        <v>679</v>
      </c>
      <c r="B52" s="104" t="s">
        <v>680</v>
      </c>
      <c r="C52" s="70" t="s">
        <v>883</v>
      </c>
      <c r="D52" s="136" t="s">
        <v>884</v>
      </c>
      <c r="E52" s="105" t="s">
        <v>802</v>
      </c>
      <c r="F52" s="155">
        <v>331.25094999999999</v>
      </c>
      <c r="G52" s="156">
        <v>45961</v>
      </c>
      <c r="H52" s="61">
        <v>46081</v>
      </c>
      <c r="I52" s="43"/>
      <c r="J52" s="105" t="s">
        <v>885</v>
      </c>
      <c r="K52" s="54" t="s">
        <v>791</v>
      </c>
      <c r="L52" s="43">
        <v>3091122580</v>
      </c>
      <c r="M52" s="112"/>
    </row>
    <row r="53" spans="1:17" ht="90">
      <c r="A53" s="103" t="s">
        <v>679</v>
      </c>
      <c r="B53" s="104" t="s">
        <v>680</v>
      </c>
      <c r="C53" s="70" t="s">
        <v>886</v>
      </c>
      <c r="D53" s="136" t="s">
        <v>704</v>
      </c>
      <c r="E53" s="105" t="s">
        <v>863</v>
      </c>
      <c r="F53" s="163" t="s">
        <v>887</v>
      </c>
      <c r="G53" s="156">
        <v>45962</v>
      </c>
      <c r="H53" s="61">
        <v>46073</v>
      </c>
      <c r="I53" s="43" t="s">
        <v>684</v>
      </c>
      <c r="J53" s="105" t="s">
        <v>888</v>
      </c>
      <c r="K53" s="54" t="s">
        <v>889</v>
      </c>
      <c r="L53" s="43">
        <v>33895963</v>
      </c>
      <c r="M53" s="112"/>
    </row>
    <row r="54" spans="1:17" ht="90">
      <c r="A54" s="103" t="s">
        <v>679</v>
      </c>
      <c r="B54" s="104" t="s">
        <v>680</v>
      </c>
      <c r="C54" s="70" t="s">
        <v>890</v>
      </c>
      <c r="D54" s="136" t="s">
        <v>891</v>
      </c>
      <c r="E54" s="105" t="s">
        <v>802</v>
      </c>
      <c r="F54" s="155">
        <v>198.66399999999999</v>
      </c>
      <c r="G54" s="156">
        <v>45976</v>
      </c>
      <c r="H54" s="61">
        <v>46081</v>
      </c>
      <c r="I54" s="43"/>
      <c r="J54" s="105" t="s">
        <v>892</v>
      </c>
      <c r="K54" s="54" t="s">
        <v>893</v>
      </c>
      <c r="L54" s="43">
        <v>3072218395</v>
      </c>
      <c r="M54" s="112"/>
      <c r="Q54" s="69"/>
    </row>
    <row r="55" spans="1:17" ht="75">
      <c r="A55" s="103" t="s">
        <v>679</v>
      </c>
      <c r="B55" s="104" t="s">
        <v>680</v>
      </c>
      <c r="C55" s="54" t="s">
        <v>894</v>
      </c>
      <c r="D55" s="136" t="s">
        <v>895</v>
      </c>
      <c r="E55" s="105" t="s">
        <v>806</v>
      </c>
      <c r="F55" s="163" t="s">
        <v>896</v>
      </c>
      <c r="G55" s="156">
        <v>46006</v>
      </c>
      <c r="H55" s="61">
        <v>46082</v>
      </c>
      <c r="I55" s="43" t="s">
        <v>684</v>
      </c>
      <c r="J55" s="105" t="s">
        <v>897</v>
      </c>
      <c r="K55" s="54" t="s">
        <v>898</v>
      </c>
      <c r="L55" s="43">
        <v>30975988</v>
      </c>
      <c r="M55" s="112"/>
      <c r="Q55" s="69"/>
    </row>
    <row r="56" spans="1:17" ht="75">
      <c r="A56" s="103" t="s">
        <v>679</v>
      </c>
      <c r="B56" s="104" t="s">
        <v>680</v>
      </c>
      <c r="C56" s="70" t="s">
        <v>696</v>
      </c>
      <c r="D56" s="136" t="s">
        <v>899</v>
      </c>
      <c r="E56" s="105" t="s">
        <v>863</v>
      </c>
      <c r="F56" s="155">
        <v>144.5427</v>
      </c>
      <c r="G56" s="156">
        <v>45999</v>
      </c>
      <c r="H56" s="61">
        <v>46003</v>
      </c>
      <c r="I56" s="43" t="s">
        <v>684</v>
      </c>
      <c r="J56" s="105" t="s">
        <v>900</v>
      </c>
      <c r="K56" s="54" t="s">
        <v>901</v>
      </c>
      <c r="L56" s="43">
        <v>33895963</v>
      </c>
      <c r="M56" s="112"/>
    </row>
    <row r="57" spans="1:17" ht="60">
      <c r="A57" s="103" t="s">
        <v>679</v>
      </c>
      <c r="B57" s="104" t="s">
        <v>680</v>
      </c>
      <c r="C57" s="70" t="s">
        <v>902</v>
      </c>
      <c r="D57" s="136" t="s">
        <v>903</v>
      </c>
      <c r="E57" s="105" t="s">
        <v>729</v>
      </c>
      <c r="F57" s="155">
        <v>144.285</v>
      </c>
      <c r="G57" s="156">
        <v>45971</v>
      </c>
      <c r="H57" s="61">
        <v>46011</v>
      </c>
      <c r="I57" s="43" t="s">
        <v>684</v>
      </c>
      <c r="J57" s="105" t="s">
        <v>904</v>
      </c>
      <c r="K57" s="54" t="s">
        <v>905</v>
      </c>
      <c r="L57" s="43">
        <v>42091304</v>
      </c>
      <c r="M57" s="112"/>
    </row>
    <row r="58" spans="1:17" ht="90">
      <c r="A58" s="103" t="s">
        <v>679</v>
      </c>
      <c r="B58" s="104" t="s">
        <v>680</v>
      </c>
      <c r="C58" s="70" t="s">
        <v>906</v>
      </c>
      <c r="D58" s="136" t="s">
        <v>907</v>
      </c>
      <c r="E58" s="105" t="s">
        <v>863</v>
      </c>
      <c r="F58" s="155">
        <v>202.16415000000001</v>
      </c>
      <c r="G58" s="156">
        <v>46009</v>
      </c>
      <c r="H58" s="61">
        <v>46016</v>
      </c>
      <c r="I58" s="43" t="s">
        <v>684</v>
      </c>
      <c r="J58" s="105" t="s">
        <v>908</v>
      </c>
      <c r="K58" s="54" t="s">
        <v>909</v>
      </c>
      <c r="L58" s="43">
        <v>41609880</v>
      </c>
      <c r="M58" s="112"/>
    </row>
    <row r="59" spans="1:17" ht="135">
      <c r="A59" s="103" t="s">
        <v>679</v>
      </c>
      <c r="B59" s="104" t="s">
        <v>680</v>
      </c>
      <c r="C59" s="54" t="s">
        <v>910</v>
      </c>
      <c r="D59" s="136" t="s">
        <v>911</v>
      </c>
      <c r="E59" s="105" t="s">
        <v>738</v>
      </c>
      <c r="F59" s="155">
        <v>1273.1090899999999</v>
      </c>
      <c r="G59" s="156">
        <v>45469</v>
      </c>
      <c r="H59" s="61">
        <v>45777</v>
      </c>
      <c r="I59" s="43" t="s">
        <v>684</v>
      </c>
      <c r="J59" s="105" t="s">
        <v>912</v>
      </c>
      <c r="K59" s="111" t="s">
        <v>740</v>
      </c>
      <c r="L59" s="43">
        <v>43159630</v>
      </c>
      <c r="M59" s="112"/>
    </row>
    <row r="61" spans="1:17">
      <c r="A61" s="340"/>
      <c r="B61" s="340"/>
      <c r="C61" s="340"/>
      <c r="J61" s="341"/>
      <c r="K61" s="341"/>
      <c r="L61" s="341"/>
      <c r="M61" s="341"/>
    </row>
  </sheetData>
  <mergeCells count="2">
    <mergeCell ref="A61:C61"/>
    <mergeCell ref="J61:M61"/>
  </mergeCells>
  <pageMargins left="0.11811023622047245" right="0.11811023622047245" top="0.15748031496062992" bottom="0.15748031496062992" header="0.31496062992125984" footer="0.31496062992125984"/>
  <pageSetup paperSize="9" scale="47" fitToHeight="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M38"/>
  <sheetViews>
    <sheetView topLeftCell="B1" zoomScale="80" zoomScaleNormal="80" workbookViewId="0">
      <selection activeCell="S3" sqref="S3"/>
    </sheetView>
  </sheetViews>
  <sheetFormatPr defaultRowHeight="15"/>
  <cols>
    <col min="1" max="1" width="19.140625" style="211" customWidth="1"/>
    <col min="2" max="2" width="17.140625" style="211" customWidth="1"/>
    <col min="3" max="3" width="33.7109375" style="211" customWidth="1"/>
    <col min="4" max="5" width="22.85546875" style="211" customWidth="1"/>
    <col min="6" max="6" width="24" style="211" customWidth="1"/>
    <col min="7" max="7" width="13.5703125" style="211" customWidth="1"/>
    <col min="8" max="8" width="13.140625" style="211" customWidth="1"/>
    <col min="9" max="9" width="11.28515625" style="211" customWidth="1"/>
    <col min="10" max="10" width="29.5703125" style="211" customWidth="1"/>
    <col min="11" max="11" width="23.42578125" style="211" customWidth="1"/>
    <col min="12" max="12" width="14.140625" style="211" customWidth="1"/>
    <col min="13" max="13" width="34.140625" style="211" customWidth="1"/>
    <col min="14" max="16384" width="9.140625" style="211"/>
  </cols>
  <sheetData>
    <row r="1" spans="1:13" ht="38.25">
      <c r="A1" s="1" t="s">
        <v>1</v>
      </c>
      <c r="B1" s="2" t="s">
        <v>2</v>
      </c>
      <c r="C1" s="2" t="s">
        <v>11</v>
      </c>
      <c r="D1" s="2" t="s">
        <v>0</v>
      </c>
      <c r="E1" s="2" t="s">
        <v>12</v>
      </c>
      <c r="F1" s="2" t="s">
        <v>3</v>
      </c>
      <c r="G1" s="2" t="s">
        <v>4</v>
      </c>
      <c r="H1" s="2" t="s">
        <v>5</v>
      </c>
      <c r="I1" s="2" t="s">
        <v>6</v>
      </c>
      <c r="J1" s="2" t="s">
        <v>10</v>
      </c>
      <c r="K1" s="2" t="s">
        <v>8</v>
      </c>
      <c r="L1" s="2" t="s">
        <v>9</v>
      </c>
      <c r="M1" s="3" t="s">
        <v>7</v>
      </c>
    </row>
    <row r="2" spans="1:13" ht="92.25" customHeight="1">
      <c r="A2" s="39" t="s">
        <v>913</v>
      </c>
      <c r="B2" s="167">
        <v>5483078</v>
      </c>
      <c r="C2" s="45" t="s">
        <v>914</v>
      </c>
      <c r="D2" s="45" t="s">
        <v>915</v>
      </c>
      <c r="E2" s="45" t="s">
        <v>916</v>
      </c>
      <c r="F2" s="65">
        <v>6000000</v>
      </c>
      <c r="G2" s="61">
        <v>45748</v>
      </c>
      <c r="H2" s="61">
        <v>45842</v>
      </c>
      <c r="I2" s="61" t="s">
        <v>17</v>
      </c>
      <c r="J2" s="45" t="s">
        <v>917</v>
      </c>
      <c r="K2" s="45" t="s">
        <v>918</v>
      </c>
      <c r="L2" s="43" t="s">
        <v>919</v>
      </c>
      <c r="M2" s="45" t="s">
        <v>920</v>
      </c>
    </row>
    <row r="3" spans="1:13" ht="92.25" customHeight="1">
      <c r="A3" s="39" t="s">
        <v>913</v>
      </c>
      <c r="B3" s="167">
        <v>5483078</v>
      </c>
      <c r="C3" s="45" t="s">
        <v>914</v>
      </c>
      <c r="D3" s="179" t="s">
        <v>921</v>
      </c>
      <c r="E3" s="167" t="s">
        <v>922</v>
      </c>
      <c r="F3" s="168">
        <v>266000</v>
      </c>
      <c r="G3" s="41">
        <v>45938</v>
      </c>
      <c r="H3" s="41">
        <v>45960</v>
      </c>
      <c r="I3" s="61" t="s">
        <v>17</v>
      </c>
      <c r="J3" s="169" t="s">
        <v>923</v>
      </c>
      <c r="K3" s="167" t="s">
        <v>924</v>
      </c>
      <c r="L3" s="170">
        <v>413496126509</v>
      </c>
      <c r="M3" s="39" t="s">
        <v>925</v>
      </c>
    </row>
    <row r="4" spans="1:13" ht="63">
      <c r="A4" s="39" t="s">
        <v>913</v>
      </c>
      <c r="B4" s="180" t="s">
        <v>926</v>
      </c>
      <c r="C4" s="181" t="s">
        <v>927</v>
      </c>
      <c r="D4" s="182" t="s">
        <v>928</v>
      </c>
      <c r="E4" s="181" t="s">
        <v>929</v>
      </c>
      <c r="F4" s="183">
        <v>1692768.41</v>
      </c>
      <c r="G4" s="184">
        <v>45684</v>
      </c>
      <c r="H4" s="184">
        <v>45838</v>
      </c>
      <c r="I4" s="61" t="s">
        <v>17</v>
      </c>
      <c r="J4" s="181" t="s">
        <v>930</v>
      </c>
      <c r="K4" s="185" t="s">
        <v>931</v>
      </c>
      <c r="L4" s="185">
        <v>45181537</v>
      </c>
      <c r="M4" s="181" t="s">
        <v>920</v>
      </c>
    </row>
    <row r="5" spans="1:13" ht="90">
      <c r="A5" s="39" t="s">
        <v>913</v>
      </c>
      <c r="B5" s="180" t="s">
        <v>926</v>
      </c>
      <c r="C5" s="181" t="s">
        <v>927</v>
      </c>
      <c r="D5" s="182" t="s">
        <v>928</v>
      </c>
      <c r="E5" s="45" t="s">
        <v>932</v>
      </c>
      <c r="F5" s="65">
        <v>5709520</v>
      </c>
      <c r="G5" s="61">
        <v>45744</v>
      </c>
      <c r="H5" s="61">
        <v>45765</v>
      </c>
      <c r="I5" s="61" t="s">
        <v>17</v>
      </c>
      <c r="J5" s="45" t="s">
        <v>933</v>
      </c>
      <c r="K5" s="43" t="s">
        <v>934</v>
      </c>
      <c r="L5" s="43">
        <v>38406011</v>
      </c>
      <c r="M5" s="45" t="s">
        <v>920</v>
      </c>
    </row>
    <row r="6" spans="1:13" ht="63">
      <c r="A6" s="39" t="s">
        <v>913</v>
      </c>
      <c r="B6" s="180" t="s">
        <v>926</v>
      </c>
      <c r="C6" s="181" t="s">
        <v>927</v>
      </c>
      <c r="D6" s="182" t="s">
        <v>928</v>
      </c>
      <c r="E6" s="111" t="s">
        <v>935</v>
      </c>
      <c r="F6" s="200">
        <v>576667</v>
      </c>
      <c r="G6" s="203">
        <v>45768</v>
      </c>
      <c r="H6" s="203">
        <v>45869</v>
      </c>
      <c r="I6" s="61" t="s">
        <v>17</v>
      </c>
      <c r="J6" s="111" t="s">
        <v>936</v>
      </c>
      <c r="K6" s="111" t="s">
        <v>937</v>
      </c>
      <c r="L6" s="111">
        <v>3112017419</v>
      </c>
      <c r="M6" s="181" t="s">
        <v>920</v>
      </c>
    </row>
    <row r="7" spans="1:13" ht="63">
      <c r="A7" s="39" t="s">
        <v>913</v>
      </c>
      <c r="B7" s="180" t="s">
        <v>926</v>
      </c>
      <c r="C7" s="181" t="s">
        <v>927</v>
      </c>
      <c r="D7" s="182" t="s">
        <v>928</v>
      </c>
      <c r="E7" s="111" t="s">
        <v>938</v>
      </c>
      <c r="F7" s="200">
        <v>2403220</v>
      </c>
      <c r="G7" s="203">
        <v>45793</v>
      </c>
      <c r="H7" s="203">
        <v>45884</v>
      </c>
      <c r="I7" s="61" t="s">
        <v>17</v>
      </c>
      <c r="J7" s="111" t="s">
        <v>939</v>
      </c>
      <c r="K7" s="111" t="s">
        <v>940</v>
      </c>
      <c r="L7" s="111">
        <v>31807524</v>
      </c>
      <c r="M7" s="181" t="s">
        <v>920</v>
      </c>
    </row>
    <row r="8" spans="1:13" ht="63">
      <c r="A8" s="39" t="s">
        <v>913</v>
      </c>
      <c r="B8" s="180" t="s">
        <v>926</v>
      </c>
      <c r="C8" s="45" t="s">
        <v>927</v>
      </c>
      <c r="D8" s="45" t="s">
        <v>941</v>
      </c>
      <c r="E8" s="14" t="s">
        <v>942</v>
      </c>
      <c r="F8" s="21">
        <v>120559</v>
      </c>
      <c r="G8" s="186">
        <v>45855</v>
      </c>
      <c r="H8" s="186">
        <v>45856</v>
      </c>
      <c r="I8" s="2"/>
      <c r="J8" s="14" t="s">
        <v>943</v>
      </c>
      <c r="K8" s="14" t="s">
        <v>944</v>
      </c>
      <c r="L8" s="14">
        <v>39021117</v>
      </c>
      <c r="M8" s="45" t="s">
        <v>945</v>
      </c>
    </row>
    <row r="9" spans="1:13" ht="63">
      <c r="A9" s="39" t="s">
        <v>913</v>
      </c>
      <c r="B9" s="180" t="s">
        <v>926</v>
      </c>
      <c r="C9" s="181" t="s">
        <v>927</v>
      </c>
      <c r="D9" s="182" t="s">
        <v>928</v>
      </c>
      <c r="E9" s="111" t="s">
        <v>946</v>
      </c>
      <c r="F9" s="200">
        <v>850560</v>
      </c>
      <c r="G9" s="203">
        <v>45822</v>
      </c>
      <c r="H9" s="203">
        <v>45884</v>
      </c>
      <c r="I9" s="61" t="s">
        <v>17</v>
      </c>
      <c r="J9" s="111" t="s">
        <v>947</v>
      </c>
      <c r="K9" s="111" t="s">
        <v>948</v>
      </c>
      <c r="L9" s="111">
        <v>3001915688</v>
      </c>
      <c r="M9" s="181" t="s">
        <v>920</v>
      </c>
    </row>
    <row r="10" spans="1:13" ht="63">
      <c r="A10" s="39" t="s">
        <v>913</v>
      </c>
      <c r="B10" s="180" t="s">
        <v>926</v>
      </c>
      <c r="C10" s="181" t="s">
        <v>927</v>
      </c>
      <c r="D10" s="45" t="s">
        <v>941</v>
      </c>
      <c r="E10" s="45" t="s">
        <v>949</v>
      </c>
      <c r="F10" s="65">
        <v>317576</v>
      </c>
      <c r="G10" s="61">
        <v>45936</v>
      </c>
      <c r="H10" s="61">
        <v>45943</v>
      </c>
      <c r="I10" s="43" t="s">
        <v>17</v>
      </c>
      <c r="J10" s="45" t="s">
        <v>950</v>
      </c>
      <c r="K10" s="43" t="s">
        <v>951</v>
      </c>
      <c r="L10" s="43">
        <v>24263595</v>
      </c>
      <c r="M10" s="45" t="s">
        <v>952</v>
      </c>
    </row>
    <row r="11" spans="1:13" ht="75">
      <c r="A11" s="39" t="s">
        <v>913</v>
      </c>
      <c r="B11" s="180" t="s">
        <v>926</v>
      </c>
      <c r="C11" s="45" t="s">
        <v>953</v>
      </c>
      <c r="D11" s="45" t="s">
        <v>954</v>
      </c>
      <c r="E11" s="45" t="s">
        <v>955</v>
      </c>
      <c r="F11" s="45" t="s">
        <v>956</v>
      </c>
      <c r="G11" s="212">
        <v>45754</v>
      </c>
      <c r="H11" s="213">
        <v>46022</v>
      </c>
      <c r="I11" s="43" t="s">
        <v>17</v>
      </c>
      <c r="J11" s="213" t="s">
        <v>957</v>
      </c>
      <c r="K11" s="133" t="s">
        <v>958</v>
      </c>
      <c r="L11" s="45" t="s">
        <v>959</v>
      </c>
      <c r="M11" s="45" t="s">
        <v>920</v>
      </c>
    </row>
    <row r="12" spans="1:13" ht="63">
      <c r="A12" s="39" t="s">
        <v>913</v>
      </c>
      <c r="B12" s="180" t="s">
        <v>926</v>
      </c>
      <c r="C12" s="45" t="s">
        <v>953</v>
      </c>
      <c r="D12" s="45" t="s">
        <v>954</v>
      </c>
      <c r="E12" s="45" t="s">
        <v>960</v>
      </c>
      <c r="F12" s="45" t="s">
        <v>961</v>
      </c>
      <c r="G12" s="212">
        <v>45754</v>
      </c>
      <c r="H12" s="213">
        <v>46022</v>
      </c>
      <c r="I12" s="43" t="s">
        <v>17</v>
      </c>
      <c r="J12" s="103" t="s">
        <v>957</v>
      </c>
      <c r="K12" s="45" t="s">
        <v>958</v>
      </c>
      <c r="L12" s="45" t="s">
        <v>959</v>
      </c>
      <c r="M12" s="45" t="s">
        <v>920</v>
      </c>
    </row>
    <row r="13" spans="1:13" ht="94.5">
      <c r="A13" s="39" t="s">
        <v>913</v>
      </c>
      <c r="B13" s="180" t="s">
        <v>926</v>
      </c>
      <c r="C13" s="45" t="s">
        <v>953</v>
      </c>
      <c r="D13" s="45" t="s">
        <v>954</v>
      </c>
      <c r="E13" s="214" t="s">
        <v>962</v>
      </c>
      <c r="F13" s="65">
        <v>1547627.67</v>
      </c>
      <c r="G13" s="61">
        <v>45860</v>
      </c>
      <c r="H13" s="61">
        <v>46022</v>
      </c>
      <c r="I13" s="43" t="s">
        <v>17</v>
      </c>
      <c r="J13" s="45" t="s">
        <v>963</v>
      </c>
      <c r="K13" s="37" t="s">
        <v>964</v>
      </c>
      <c r="L13" s="215" t="s">
        <v>965</v>
      </c>
      <c r="M13" s="45" t="s">
        <v>920</v>
      </c>
    </row>
    <row r="14" spans="1:13" ht="78.75">
      <c r="A14" s="39" t="s">
        <v>913</v>
      </c>
      <c r="B14" s="180" t="s">
        <v>926</v>
      </c>
      <c r="C14" s="45" t="s">
        <v>953</v>
      </c>
      <c r="D14" s="45" t="s">
        <v>954</v>
      </c>
      <c r="E14" s="216" t="s">
        <v>966</v>
      </c>
      <c r="F14" s="217">
        <v>223630</v>
      </c>
      <c r="G14" s="61">
        <v>45902</v>
      </c>
      <c r="H14" s="61">
        <v>46022</v>
      </c>
      <c r="I14" s="43" t="s">
        <v>17</v>
      </c>
      <c r="J14" s="218" t="s">
        <v>967</v>
      </c>
      <c r="K14" s="216" t="s">
        <v>968</v>
      </c>
      <c r="L14" s="219" t="s">
        <v>969</v>
      </c>
      <c r="M14" s="45" t="s">
        <v>920</v>
      </c>
    </row>
    <row r="15" spans="1:13" ht="63">
      <c r="A15" s="39" t="s">
        <v>913</v>
      </c>
      <c r="B15" s="180" t="s">
        <v>926</v>
      </c>
      <c r="C15" s="45" t="s">
        <v>953</v>
      </c>
      <c r="D15" s="45" t="s">
        <v>954</v>
      </c>
      <c r="E15" s="216" t="s">
        <v>970</v>
      </c>
      <c r="F15" s="217">
        <v>224700</v>
      </c>
      <c r="G15" s="61">
        <v>45902</v>
      </c>
      <c r="H15" s="61">
        <v>46022</v>
      </c>
      <c r="I15" s="43" t="s">
        <v>17</v>
      </c>
      <c r="J15" s="218" t="s">
        <v>967</v>
      </c>
      <c r="K15" s="216" t="s">
        <v>968</v>
      </c>
      <c r="L15" s="219" t="s">
        <v>969</v>
      </c>
      <c r="M15" s="45" t="s">
        <v>920</v>
      </c>
    </row>
    <row r="16" spans="1:13" ht="63">
      <c r="A16" s="39" t="s">
        <v>913</v>
      </c>
      <c r="B16" s="171" t="s">
        <v>971</v>
      </c>
      <c r="C16" s="187" t="s">
        <v>972</v>
      </c>
      <c r="D16" s="187" t="s">
        <v>973</v>
      </c>
      <c r="E16" s="187" t="s">
        <v>974</v>
      </c>
      <c r="F16" s="188">
        <v>479060</v>
      </c>
      <c r="G16" s="189">
        <v>45798</v>
      </c>
      <c r="H16" s="189">
        <v>46022</v>
      </c>
      <c r="I16" s="190" t="s">
        <v>975</v>
      </c>
      <c r="J16" s="187" t="s">
        <v>976</v>
      </c>
      <c r="K16" s="190" t="s">
        <v>977</v>
      </c>
      <c r="L16" s="190">
        <v>38517622</v>
      </c>
      <c r="M16" s="187" t="s">
        <v>920</v>
      </c>
    </row>
    <row r="17" spans="1:13" ht="63">
      <c r="A17" s="39" t="s">
        <v>913</v>
      </c>
      <c r="B17" s="171" t="s">
        <v>971</v>
      </c>
      <c r="C17" s="187" t="s">
        <v>972</v>
      </c>
      <c r="D17" s="187" t="s">
        <v>973</v>
      </c>
      <c r="E17" s="209" t="s">
        <v>978</v>
      </c>
      <c r="F17" s="191">
        <v>2636666.67</v>
      </c>
      <c r="G17" s="220">
        <v>45798</v>
      </c>
      <c r="H17" s="220">
        <v>46022</v>
      </c>
      <c r="I17" s="190" t="s">
        <v>975</v>
      </c>
      <c r="J17" s="187" t="s">
        <v>979</v>
      </c>
      <c r="K17" s="192" t="s">
        <v>980</v>
      </c>
      <c r="L17" s="192">
        <v>38406011</v>
      </c>
      <c r="M17" s="187" t="s">
        <v>920</v>
      </c>
    </row>
    <row r="18" spans="1:13" ht="63">
      <c r="A18" s="39" t="s">
        <v>913</v>
      </c>
      <c r="B18" s="171" t="s">
        <v>971</v>
      </c>
      <c r="C18" s="187" t="s">
        <v>972</v>
      </c>
      <c r="D18" s="187" t="s">
        <v>973</v>
      </c>
      <c r="E18" s="193" t="s">
        <v>981</v>
      </c>
      <c r="F18" s="194">
        <v>97233</v>
      </c>
      <c r="G18" s="220">
        <v>45768</v>
      </c>
      <c r="H18" s="220">
        <v>46022</v>
      </c>
      <c r="I18" s="190" t="s">
        <v>982</v>
      </c>
      <c r="J18" s="187" t="s">
        <v>983</v>
      </c>
      <c r="K18" s="193" t="s">
        <v>984</v>
      </c>
      <c r="L18" s="193">
        <v>41530346</v>
      </c>
      <c r="M18" s="187" t="s">
        <v>985</v>
      </c>
    </row>
    <row r="19" spans="1:13" ht="63">
      <c r="A19" s="39" t="s">
        <v>913</v>
      </c>
      <c r="B19" s="171" t="s">
        <v>971</v>
      </c>
      <c r="C19" s="187" t="s">
        <v>972</v>
      </c>
      <c r="D19" s="187" t="s">
        <v>973</v>
      </c>
      <c r="E19" s="195" t="s">
        <v>986</v>
      </c>
      <c r="F19" s="196">
        <v>3099790</v>
      </c>
      <c r="G19" s="197">
        <v>45870</v>
      </c>
      <c r="H19" s="197">
        <v>46022</v>
      </c>
      <c r="I19" s="195" t="s">
        <v>17</v>
      </c>
      <c r="J19" s="195" t="s">
        <v>987</v>
      </c>
      <c r="K19" s="195" t="s">
        <v>980</v>
      </c>
      <c r="L19" s="195">
        <v>38406011</v>
      </c>
      <c r="M19" s="198" t="s">
        <v>920</v>
      </c>
    </row>
    <row r="20" spans="1:13" ht="63">
      <c r="A20" s="39" t="s">
        <v>913</v>
      </c>
      <c r="B20" s="171" t="s">
        <v>971</v>
      </c>
      <c r="C20" s="110" t="s">
        <v>988</v>
      </c>
      <c r="D20" s="169" t="s">
        <v>989</v>
      </c>
      <c r="E20" s="169" t="s">
        <v>990</v>
      </c>
      <c r="F20" s="172">
        <v>155000</v>
      </c>
      <c r="G20" s="173" t="s">
        <v>991</v>
      </c>
      <c r="H20" s="197">
        <v>46022</v>
      </c>
      <c r="I20" s="169" t="s">
        <v>992</v>
      </c>
      <c r="J20" s="169" t="s">
        <v>993</v>
      </c>
      <c r="K20" s="169" t="s">
        <v>994</v>
      </c>
      <c r="L20" s="174">
        <v>2554911143</v>
      </c>
      <c r="M20" s="175" t="s">
        <v>16</v>
      </c>
    </row>
    <row r="21" spans="1:13" ht="63">
      <c r="A21" s="39" t="s">
        <v>913</v>
      </c>
      <c r="B21" s="171" t="s">
        <v>971</v>
      </c>
      <c r="C21" s="167" t="s">
        <v>995</v>
      </c>
      <c r="D21" s="169" t="s">
        <v>989</v>
      </c>
      <c r="E21" s="167" t="s">
        <v>996</v>
      </c>
      <c r="F21" s="40" t="s">
        <v>997</v>
      </c>
      <c r="G21" s="41">
        <v>45957</v>
      </c>
      <c r="H21" s="197">
        <v>46022</v>
      </c>
      <c r="I21" s="40" t="s">
        <v>998</v>
      </c>
      <c r="J21" s="169" t="s">
        <v>999</v>
      </c>
      <c r="K21" s="167" t="s">
        <v>1000</v>
      </c>
      <c r="L21" s="176">
        <v>41760639</v>
      </c>
      <c r="M21" s="39" t="s">
        <v>16</v>
      </c>
    </row>
    <row r="22" spans="1:13" ht="63">
      <c r="A22" s="39" t="s">
        <v>913</v>
      </c>
      <c r="B22" s="171" t="s">
        <v>971</v>
      </c>
      <c r="C22" s="167" t="s">
        <v>1001</v>
      </c>
      <c r="D22" s="169" t="s">
        <v>989</v>
      </c>
      <c r="E22" s="167" t="s">
        <v>1002</v>
      </c>
      <c r="F22" s="177">
        <v>22222</v>
      </c>
      <c r="G22" s="41">
        <v>46006</v>
      </c>
      <c r="H22" s="197">
        <v>46022</v>
      </c>
      <c r="I22" s="40" t="s">
        <v>992</v>
      </c>
      <c r="J22" s="169" t="s">
        <v>1003</v>
      </c>
      <c r="K22" s="167" t="s">
        <v>1004</v>
      </c>
      <c r="L22" s="176">
        <v>3394506905</v>
      </c>
      <c r="M22" s="39" t="s">
        <v>952</v>
      </c>
    </row>
    <row r="23" spans="1:13" ht="75">
      <c r="A23" s="39" t="s">
        <v>913</v>
      </c>
      <c r="B23" s="199">
        <v>1998489</v>
      </c>
      <c r="C23" s="111" t="s">
        <v>1005</v>
      </c>
      <c r="D23" s="54" t="s">
        <v>1006</v>
      </c>
      <c r="E23" s="54" t="s">
        <v>1007</v>
      </c>
      <c r="F23" s="65">
        <v>1030000</v>
      </c>
      <c r="G23" s="203">
        <v>45772</v>
      </c>
      <c r="H23" s="203">
        <v>46022</v>
      </c>
      <c r="I23" s="111" t="s">
        <v>17</v>
      </c>
      <c r="J23" s="54" t="s">
        <v>1008</v>
      </c>
      <c r="K23" s="54" t="s">
        <v>958</v>
      </c>
      <c r="L23" s="111">
        <v>38406011</v>
      </c>
      <c r="M23" s="54" t="s">
        <v>920</v>
      </c>
    </row>
    <row r="24" spans="1:13" ht="375">
      <c r="A24" s="39" t="s">
        <v>913</v>
      </c>
      <c r="B24" s="199">
        <v>1998489</v>
      </c>
      <c r="C24" s="111" t="s">
        <v>1005</v>
      </c>
      <c r="D24" s="54" t="s">
        <v>1006</v>
      </c>
      <c r="E24" s="54" t="s">
        <v>1009</v>
      </c>
      <c r="F24" s="200">
        <v>1829870.67</v>
      </c>
      <c r="G24" s="203">
        <v>45786</v>
      </c>
      <c r="H24" s="203">
        <v>46022</v>
      </c>
      <c r="I24" s="111" t="s">
        <v>17</v>
      </c>
      <c r="J24" s="201" t="s">
        <v>1010</v>
      </c>
      <c r="K24" s="201" t="s">
        <v>1011</v>
      </c>
      <c r="L24" s="202">
        <v>35255885</v>
      </c>
      <c r="M24" s="54" t="s">
        <v>920</v>
      </c>
    </row>
    <row r="25" spans="1:13" ht="75">
      <c r="A25" s="39" t="s">
        <v>913</v>
      </c>
      <c r="B25" s="199">
        <v>1998489</v>
      </c>
      <c r="C25" s="111" t="s">
        <v>1005</v>
      </c>
      <c r="D25" s="54" t="s">
        <v>1006</v>
      </c>
      <c r="E25" s="54" t="s">
        <v>1012</v>
      </c>
      <c r="F25" s="200">
        <v>3020000</v>
      </c>
      <c r="G25" s="203">
        <v>45807</v>
      </c>
      <c r="H25" s="203">
        <v>46022</v>
      </c>
      <c r="I25" s="111" t="s">
        <v>17</v>
      </c>
      <c r="J25" s="54" t="s">
        <v>1013</v>
      </c>
      <c r="K25" s="54" t="s">
        <v>1014</v>
      </c>
      <c r="L25" s="111">
        <v>41735399</v>
      </c>
      <c r="M25" s="54" t="s">
        <v>920</v>
      </c>
    </row>
    <row r="26" spans="1:13" ht="63">
      <c r="A26" s="39" t="s">
        <v>913</v>
      </c>
      <c r="B26" s="199">
        <v>1998489</v>
      </c>
      <c r="C26" s="111" t="s">
        <v>1005</v>
      </c>
      <c r="D26" s="54" t="s">
        <v>1006</v>
      </c>
      <c r="E26" s="54" t="s">
        <v>1015</v>
      </c>
      <c r="F26" s="155">
        <v>1087120</v>
      </c>
      <c r="G26" s="203">
        <v>45867</v>
      </c>
      <c r="H26" s="203">
        <v>46022</v>
      </c>
      <c r="I26" s="111" t="s">
        <v>17</v>
      </c>
      <c r="J26" s="54" t="s">
        <v>1016</v>
      </c>
      <c r="K26" s="54" t="s">
        <v>958</v>
      </c>
      <c r="L26" s="111">
        <v>38406011</v>
      </c>
      <c r="M26" s="54" t="s">
        <v>920</v>
      </c>
    </row>
    <row r="27" spans="1:13" ht="63">
      <c r="A27" s="39" t="s">
        <v>913</v>
      </c>
      <c r="B27" s="199">
        <v>1998489</v>
      </c>
      <c r="C27" s="111" t="s">
        <v>1005</v>
      </c>
      <c r="D27" s="54" t="s">
        <v>1006</v>
      </c>
      <c r="E27" s="54" t="s">
        <v>1017</v>
      </c>
      <c r="F27" s="200">
        <v>148837</v>
      </c>
      <c r="G27" s="203">
        <v>45922</v>
      </c>
      <c r="H27" s="203">
        <v>46022</v>
      </c>
      <c r="I27" s="111" t="s">
        <v>17</v>
      </c>
      <c r="J27" s="54" t="s">
        <v>1018</v>
      </c>
      <c r="K27" s="54" t="s">
        <v>1019</v>
      </c>
      <c r="L27" s="111">
        <v>38517622</v>
      </c>
      <c r="M27" s="54" t="s">
        <v>920</v>
      </c>
    </row>
    <row r="28" spans="1:13" ht="63">
      <c r="A28" s="39" t="s">
        <v>913</v>
      </c>
      <c r="B28" s="180" t="s">
        <v>926</v>
      </c>
      <c r="C28" s="54" t="s">
        <v>1020</v>
      </c>
      <c r="D28" s="54" t="s">
        <v>1021</v>
      </c>
      <c r="E28" s="73" t="s">
        <v>1022</v>
      </c>
      <c r="F28" s="200">
        <v>1600000</v>
      </c>
      <c r="G28" s="203">
        <v>45798</v>
      </c>
      <c r="H28" s="203">
        <v>46022</v>
      </c>
      <c r="I28" s="111" t="s">
        <v>17</v>
      </c>
      <c r="J28" s="221" t="s">
        <v>1023</v>
      </c>
      <c r="K28" s="111" t="s">
        <v>1024</v>
      </c>
      <c r="L28" s="111">
        <v>45047798</v>
      </c>
      <c r="M28" s="54" t="s">
        <v>920</v>
      </c>
    </row>
    <row r="29" spans="1:13" ht="75">
      <c r="A29" s="39" t="s">
        <v>913</v>
      </c>
      <c r="B29" s="180" t="s">
        <v>926</v>
      </c>
      <c r="C29" s="54" t="s">
        <v>1020</v>
      </c>
      <c r="D29" s="54" t="s">
        <v>1021</v>
      </c>
      <c r="E29" s="54" t="s">
        <v>1025</v>
      </c>
      <c r="F29" s="200">
        <v>3099000</v>
      </c>
      <c r="H29" s="203">
        <v>46022</v>
      </c>
      <c r="I29" s="111" t="s">
        <v>17</v>
      </c>
      <c r="J29" s="222" t="s">
        <v>1026</v>
      </c>
      <c r="K29" s="111" t="s">
        <v>980</v>
      </c>
      <c r="L29" s="111">
        <v>38406011</v>
      </c>
      <c r="M29" s="54" t="s">
        <v>920</v>
      </c>
    </row>
    <row r="30" spans="1:13" ht="63">
      <c r="A30" s="39" t="s">
        <v>913</v>
      </c>
      <c r="B30" s="180" t="s">
        <v>926</v>
      </c>
      <c r="C30" s="54" t="s">
        <v>1020</v>
      </c>
      <c r="D30" s="54" t="s">
        <v>1021</v>
      </c>
      <c r="E30" s="73" t="s">
        <v>1027</v>
      </c>
      <c r="F30" s="200">
        <v>964926</v>
      </c>
      <c r="G30" s="203">
        <v>45797</v>
      </c>
      <c r="H30" s="203">
        <v>46022</v>
      </c>
      <c r="I30" s="111" t="s">
        <v>17</v>
      </c>
      <c r="J30" s="223" t="s">
        <v>1028</v>
      </c>
      <c r="K30" s="111" t="s">
        <v>980</v>
      </c>
      <c r="L30" s="111">
        <v>38406011</v>
      </c>
      <c r="M30" s="54" t="s">
        <v>920</v>
      </c>
    </row>
    <row r="31" spans="1:13" ht="63">
      <c r="A31" s="39" t="s">
        <v>913</v>
      </c>
      <c r="B31" s="180" t="s">
        <v>926</v>
      </c>
      <c r="C31" s="54" t="s">
        <v>1020</v>
      </c>
      <c r="D31" s="54" t="s">
        <v>1021</v>
      </c>
      <c r="E31" s="53" t="s">
        <v>1029</v>
      </c>
      <c r="F31" s="200">
        <v>12000000</v>
      </c>
      <c r="G31" s="203">
        <v>45804</v>
      </c>
      <c r="H31" s="203">
        <v>46022</v>
      </c>
      <c r="I31" s="111" t="s">
        <v>17</v>
      </c>
      <c r="J31" s="221" t="s">
        <v>1030</v>
      </c>
      <c r="K31" s="54" t="s">
        <v>1031</v>
      </c>
      <c r="L31" s="111">
        <v>32157279</v>
      </c>
      <c r="M31" s="54" t="s">
        <v>920</v>
      </c>
    </row>
    <row r="32" spans="1:13" ht="63">
      <c r="A32" s="39" t="s">
        <v>913</v>
      </c>
      <c r="B32" s="180" t="s">
        <v>926</v>
      </c>
      <c r="C32" s="54" t="s">
        <v>1020</v>
      </c>
      <c r="D32" s="54" t="s">
        <v>1021</v>
      </c>
      <c r="E32" s="181" t="s">
        <v>1032</v>
      </c>
      <c r="F32" s="200">
        <v>1084000</v>
      </c>
      <c r="G32" s="203">
        <v>45894</v>
      </c>
      <c r="H32" s="111" t="s">
        <v>1033</v>
      </c>
      <c r="I32" s="185" t="s">
        <v>1034</v>
      </c>
      <c r="J32" s="224" t="s">
        <v>1035</v>
      </c>
      <c r="K32" s="185" t="s">
        <v>1036</v>
      </c>
      <c r="L32" s="185">
        <v>2178912185</v>
      </c>
      <c r="M32" s="54" t="s">
        <v>920</v>
      </c>
    </row>
    <row r="33" spans="1:13" ht="220.5">
      <c r="A33" s="39" t="s">
        <v>913</v>
      </c>
      <c r="B33" s="180" t="s">
        <v>926</v>
      </c>
      <c r="C33" s="39" t="s">
        <v>1037</v>
      </c>
      <c r="D33" s="39" t="s">
        <v>1038</v>
      </c>
      <c r="E33" s="225" t="s">
        <v>1039</v>
      </c>
      <c r="F33" s="178">
        <v>380000</v>
      </c>
      <c r="G33" s="39" t="s">
        <v>1040</v>
      </c>
      <c r="H33" s="40" t="s">
        <v>1041</v>
      </c>
      <c r="I33" s="111" t="s">
        <v>17</v>
      </c>
      <c r="J33" s="226" t="s">
        <v>1042</v>
      </c>
      <c r="K33" s="225" t="s">
        <v>1043</v>
      </c>
      <c r="L33" s="40">
        <v>36257647</v>
      </c>
      <c r="M33" s="39" t="s">
        <v>920</v>
      </c>
    </row>
    <row r="34" spans="1:13" ht="204.75">
      <c r="A34" s="39" t="s">
        <v>913</v>
      </c>
      <c r="B34" s="180" t="s">
        <v>926</v>
      </c>
      <c r="C34" s="181" t="s">
        <v>1044</v>
      </c>
      <c r="D34" s="39" t="s">
        <v>1038</v>
      </c>
      <c r="E34" s="225" t="s">
        <v>1045</v>
      </c>
      <c r="F34" s="226" t="s">
        <v>1046</v>
      </c>
      <c r="G34" s="39" t="s">
        <v>1047</v>
      </c>
      <c r="H34" s="40" t="s">
        <v>1041</v>
      </c>
      <c r="I34" s="111" t="s">
        <v>17</v>
      </c>
      <c r="J34" s="226" t="s">
        <v>1048</v>
      </c>
      <c r="K34" s="225" t="s">
        <v>1049</v>
      </c>
      <c r="L34" s="40">
        <v>42820893</v>
      </c>
      <c r="M34" s="39" t="s">
        <v>920</v>
      </c>
    </row>
    <row r="35" spans="1:13" ht="90">
      <c r="A35" s="39" t="s">
        <v>913</v>
      </c>
      <c r="B35" s="180" t="s">
        <v>926</v>
      </c>
      <c r="C35" s="181" t="s">
        <v>1044</v>
      </c>
      <c r="D35" s="181" t="s">
        <v>1050</v>
      </c>
      <c r="E35" s="181" t="s">
        <v>1051</v>
      </c>
      <c r="F35" s="183">
        <v>3020000</v>
      </c>
      <c r="G35" s="184">
        <v>45841</v>
      </c>
      <c r="H35" s="184">
        <v>46022</v>
      </c>
      <c r="I35" s="185" t="s">
        <v>17</v>
      </c>
      <c r="J35" s="205" t="s">
        <v>1052</v>
      </c>
      <c r="K35" s="181" t="s">
        <v>1053</v>
      </c>
      <c r="L35" s="185">
        <v>41735399</v>
      </c>
      <c r="M35" s="181" t="s">
        <v>920</v>
      </c>
    </row>
    <row r="36" spans="1:13" ht="63">
      <c r="A36" s="39" t="s">
        <v>913</v>
      </c>
      <c r="B36" s="180" t="s">
        <v>926</v>
      </c>
      <c r="C36" s="181" t="s">
        <v>1044</v>
      </c>
      <c r="D36" s="181" t="s">
        <v>1054</v>
      </c>
      <c r="E36" s="181" t="s">
        <v>1055</v>
      </c>
      <c r="F36" s="183">
        <v>1288052</v>
      </c>
      <c r="G36" s="184">
        <v>45908</v>
      </c>
      <c r="H36" s="184">
        <v>46022</v>
      </c>
      <c r="I36" s="185" t="s">
        <v>17</v>
      </c>
      <c r="J36" s="205" t="s">
        <v>1056</v>
      </c>
      <c r="K36" s="185" t="s">
        <v>1024</v>
      </c>
      <c r="L36" s="185">
        <v>45047798</v>
      </c>
      <c r="M36" s="181" t="s">
        <v>920</v>
      </c>
    </row>
    <row r="37" spans="1:13" ht="122.45" customHeight="1">
      <c r="A37" s="39" t="s">
        <v>913</v>
      </c>
      <c r="B37" s="180" t="s">
        <v>926</v>
      </c>
      <c r="C37" s="181" t="s">
        <v>1044</v>
      </c>
      <c r="D37" s="181" t="s">
        <v>1054</v>
      </c>
      <c r="E37" s="205" t="s">
        <v>1057</v>
      </c>
      <c r="F37" s="206">
        <v>1233153.6000000001</v>
      </c>
      <c r="G37" s="207">
        <v>45972</v>
      </c>
      <c r="H37" s="207">
        <v>46022</v>
      </c>
      <c r="I37" s="208" t="s">
        <v>17</v>
      </c>
      <c r="J37" s="205" t="s">
        <v>1058</v>
      </c>
      <c r="K37" s="208" t="s">
        <v>1024</v>
      </c>
      <c r="L37" s="208">
        <v>45047798</v>
      </c>
      <c r="M37" s="110" t="s">
        <v>1059</v>
      </c>
    </row>
    <row r="38" spans="1:13" ht="121.15" customHeight="1">
      <c r="A38" s="39" t="s">
        <v>913</v>
      </c>
      <c r="B38" s="180" t="s">
        <v>926</v>
      </c>
      <c r="C38" s="181" t="s">
        <v>1044</v>
      </c>
      <c r="D38" s="181" t="s">
        <v>1054</v>
      </c>
      <c r="E38" s="205" t="s">
        <v>1060</v>
      </c>
      <c r="F38" s="206">
        <v>189594</v>
      </c>
      <c r="G38" s="207">
        <v>45971</v>
      </c>
      <c r="H38" s="207">
        <v>46022</v>
      </c>
      <c r="I38" s="208" t="s">
        <v>17</v>
      </c>
      <c r="J38" s="160" t="s">
        <v>1061</v>
      </c>
      <c r="K38" s="208" t="s">
        <v>1062</v>
      </c>
      <c r="L38" s="208">
        <v>3100318585</v>
      </c>
      <c r="M38" s="110" t="s">
        <v>1059</v>
      </c>
    </row>
  </sheetData>
  <hyperlinks>
    <hyperlink ref="J28" r:id="rId1" tooltip="Оголошення в ЦБД" display="https://public-api.prozorro.gov.ua/api/0/tenders/0813426f4e944ebdae44701f81bd4590?opt_pretty=1"/>
    <hyperlink ref="J31" r:id="rId2" tooltip="Оголошення в ЦБД" display="https://public-api.prozorro.gov.ua/api/0/tenders/9c85e8a052274931ba4c6b2eb2ecec11?opt_pretty=1"/>
    <hyperlink ref="J29" r:id="rId3" tooltip="Оголошення в ЦБД" display="https://public-api.prozorro.gov.ua/api/0/tenders/15b84ad7d25748f7b43d2ca688c3d7db?opt_pretty=1"/>
    <hyperlink ref="J30" r:id="rId4" tooltip="Оголошення в ЦБД" display="https://public-api.prozorro.gov.ua/api/0/tenders/15b84ad7d25748f7b43d2ca688c3d7db?opt_pretty=1"/>
    <hyperlink ref="J32" r:id="rId5" tooltip="Оголошення на порталі Уповноваженого органу" display="https://prozorro.gov.ua/tender/UA-2025-08-07-011553-a"/>
  </hyperlinks>
  <pageMargins left="0.23622047244094491" right="0.23622047244094491" top="0.74803149606299213" bottom="0.74803149606299213" header="0.31496062992125984" footer="0.31496062992125984"/>
  <pageSetup paperSize="9" scale="44" fitToHeight="3" orientation="landscape" verticalDpi="0" r:id="rId6"/>
</worksheet>
</file>

<file path=xl/worksheets/sheet6.xml><?xml version="1.0" encoding="utf-8"?>
<worksheet xmlns="http://schemas.openxmlformats.org/spreadsheetml/2006/main" xmlns:r="http://schemas.openxmlformats.org/officeDocument/2006/relationships">
  <dimension ref="A1:AMJ22"/>
  <sheetViews>
    <sheetView zoomScale="80" zoomScaleNormal="80" workbookViewId="0">
      <selection activeCell="H6" sqref="H6"/>
    </sheetView>
  </sheetViews>
  <sheetFormatPr defaultRowHeight="15.75"/>
  <cols>
    <col min="1" max="1" width="19.140625" style="245" customWidth="1"/>
    <col min="2" max="2" width="17.140625" style="245" customWidth="1"/>
    <col min="3" max="3" width="33.7109375" style="245" customWidth="1"/>
    <col min="4" max="5" width="22.85546875" style="245" customWidth="1"/>
    <col min="6" max="6" width="24" style="245" customWidth="1"/>
    <col min="7" max="7" width="13.5703125" style="245" customWidth="1"/>
    <col min="8" max="8" width="13.140625" style="245" customWidth="1"/>
    <col min="9" max="9" width="23.42578125" style="245" customWidth="1"/>
    <col min="10" max="10" width="38.85546875" style="245" customWidth="1"/>
    <col min="11" max="11" width="23" style="245" customWidth="1"/>
    <col min="12" max="12" width="19" style="245" customWidth="1"/>
    <col min="13" max="13" width="27" style="245" customWidth="1"/>
    <col min="14" max="16384" width="9.140625" style="245"/>
  </cols>
  <sheetData>
    <row r="1" spans="1:1024" ht="94.5">
      <c r="A1" s="227" t="s">
        <v>1</v>
      </c>
      <c r="B1" s="228" t="s">
        <v>2</v>
      </c>
      <c r="C1" s="228" t="s">
        <v>11</v>
      </c>
      <c r="D1" s="228" t="s">
        <v>0</v>
      </c>
      <c r="E1" s="179" t="s">
        <v>1063</v>
      </c>
      <c r="F1" s="228" t="s">
        <v>1064</v>
      </c>
      <c r="G1" s="228" t="s">
        <v>1065</v>
      </c>
      <c r="H1" s="228" t="s">
        <v>1066</v>
      </c>
      <c r="I1" s="228" t="s">
        <v>6</v>
      </c>
      <c r="J1" s="228" t="s">
        <v>10</v>
      </c>
      <c r="K1" s="228" t="s">
        <v>8</v>
      </c>
      <c r="L1" s="228" t="s">
        <v>9</v>
      </c>
      <c r="M1" s="229" t="s">
        <v>7</v>
      </c>
    </row>
    <row r="2" spans="1:1024" ht="47.25" customHeight="1">
      <c r="A2" s="246" t="s">
        <v>1067</v>
      </c>
      <c r="B2" s="247">
        <v>34566241</v>
      </c>
      <c r="C2" s="40" t="s">
        <v>1068</v>
      </c>
      <c r="D2" s="39" t="s">
        <v>1069</v>
      </c>
      <c r="E2" s="39" t="s">
        <v>1070</v>
      </c>
      <c r="F2" s="233">
        <v>30</v>
      </c>
      <c r="G2" s="41">
        <v>46013</v>
      </c>
      <c r="H2" s="41">
        <v>46022</v>
      </c>
      <c r="I2" s="39" t="s">
        <v>1071</v>
      </c>
      <c r="J2" s="248" t="s">
        <v>1072</v>
      </c>
      <c r="K2" s="39" t="s">
        <v>1073</v>
      </c>
      <c r="L2" s="40">
        <v>3230016123</v>
      </c>
      <c r="M2" s="40" t="s">
        <v>1074</v>
      </c>
    </row>
    <row r="3" spans="1:1024" ht="78.75">
      <c r="A3" s="246" t="s">
        <v>1067</v>
      </c>
      <c r="B3" s="247">
        <v>34566241</v>
      </c>
      <c r="C3" s="40" t="s">
        <v>1068</v>
      </c>
      <c r="D3" s="39" t="s">
        <v>1069</v>
      </c>
      <c r="E3" s="39" t="s">
        <v>1075</v>
      </c>
      <c r="F3" s="233">
        <v>49</v>
      </c>
      <c r="G3" s="41">
        <v>46013</v>
      </c>
      <c r="H3" s="41">
        <v>46022</v>
      </c>
      <c r="I3" s="39" t="s">
        <v>1071</v>
      </c>
      <c r="J3" s="40" t="s">
        <v>1076</v>
      </c>
      <c r="K3" s="39" t="s">
        <v>1073</v>
      </c>
      <c r="L3" s="40">
        <v>3230016123</v>
      </c>
      <c r="M3" s="40" t="s">
        <v>1074</v>
      </c>
    </row>
    <row r="4" spans="1:1024" ht="78.75">
      <c r="A4" s="246" t="s">
        <v>1067</v>
      </c>
      <c r="B4" s="247">
        <v>34566241</v>
      </c>
      <c r="C4" s="40" t="s">
        <v>1068</v>
      </c>
      <c r="D4" s="39" t="s">
        <v>1069</v>
      </c>
      <c r="E4" s="40" t="s">
        <v>1077</v>
      </c>
      <c r="F4" s="233">
        <v>49.997999999999998</v>
      </c>
      <c r="G4" s="41">
        <v>46014</v>
      </c>
      <c r="H4" s="41">
        <v>46022</v>
      </c>
      <c r="I4" s="39" t="s">
        <v>1071</v>
      </c>
      <c r="J4" s="40" t="s">
        <v>1078</v>
      </c>
      <c r="K4" s="40" t="s">
        <v>1079</v>
      </c>
      <c r="L4" s="40">
        <v>41838831</v>
      </c>
      <c r="M4" s="40" t="s">
        <v>1074</v>
      </c>
    </row>
    <row r="5" spans="1:1024" ht="78.75">
      <c r="A5" s="246" t="s">
        <v>1067</v>
      </c>
      <c r="B5" s="247">
        <v>34566241</v>
      </c>
      <c r="C5" s="243" t="s">
        <v>1080</v>
      </c>
      <c r="D5" s="243" t="s">
        <v>1081</v>
      </c>
      <c r="E5" s="243" t="s">
        <v>1082</v>
      </c>
      <c r="F5" s="244">
        <v>40</v>
      </c>
      <c r="G5" s="249">
        <v>46006</v>
      </c>
      <c r="H5" s="249">
        <v>46006</v>
      </c>
      <c r="I5" s="39" t="s">
        <v>1071</v>
      </c>
      <c r="J5" s="243" t="s">
        <v>1083</v>
      </c>
      <c r="K5" s="243" t="s">
        <v>1084</v>
      </c>
      <c r="L5" s="243">
        <v>2738417038</v>
      </c>
      <c r="M5" s="40" t="s">
        <v>1074</v>
      </c>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50"/>
      <c r="FD5" s="250"/>
      <c r="FE5" s="250"/>
      <c r="FF5" s="250"/>
      <c r="FG5" s="250"/>
      <c r="FH5" s="250"/>
      <c r="FI5" s="250"/>
      <c r="FJ5" s="250"/>
      <c r="FK5" s="250"/>
      <c r="FL5" s="250"/>
      <c r="FM5" s="250"/>
      <c r="FN5" s="250"/>
      <c r="FO5" s="250"/>
      <c r="FP5" s="250"/>
      <c r="FQ5" s="250"/>
      <c r="FR5" s="250"/>
      <c r="FS5" s="250"/>
      <c r="FT5" s="250"/>
      <c r="FU5" s="250"/>
      <c r="FV5" s="250"/>
      <c r="FW5" s="250"/>
      <c r="FX5" s="250"/>
      <c r="FY5" s="250"/>
      <c r="FZ5" s="250"/>
      <c r="GA5" s="250"/>
      <c r="GB5" s="250"/>
      <c r="GC5" s="250"/>
      <c r="GD5" s="250"/>
      <c r="GE5" s="250"/>
      <c r="GF5" s="250"/>
      <c r="GG5" s="250"/>
      <c r="GH5" s="250"/>
      <c r="GI5" s="250"/>
      <c r="GJ5" s="250"/>
      <c r="GK5" s="250"/>
      <c r="GL5" s="250"/>
      <c r="GM5" s="250"/>
      <c r="GN5" s="250"/>
      <c r="GO5" s="250"/>
      <c r="GP5" s="250"/>
      <c r="GQ5" s="250"/>
      <c r="GR5" s="250"/>
      <c r="GS5" s="250"/>
      <c r="GT5" s="250"/>
      <c r="GU5" s="250"/>
      <c r="GV5" s="250"/>
      <c r="GW5" s="250"/>
      <c r="GX5" s="250"/>
      <c r="GY5" s="250"/>
      <c r="GZ5" s="250"/>
      <c r="HA5" s="250"/>
      <c r="HB5" s="250"/>
      <c r="HC5" s="250"/>
      <c r="HD5" s="250"/>
      <c r="HE5" s="250"/>
      <c r="HF5" s="250"/>
      <c r="HG5" s="250"/>
      <c r="HH5" s="250"/>
      <c r="HI5" s="250"/>
      <c r="HJ5" s="250"/>
      <c r="HK5" s="250"/>
      <c r="HL5" s="250"/>
      <c r="HM5" s="250"/>
      <c r="HN5" s="250"/>
      <c r="HO5" s="250"/>
      <c r="HP5" s="250"/>
      <c r="HQ5" s="250"/>
      <c r="HR5" s="250"/>
      <c r="HS5" s="250"/>
      <c r="HT5" s="250"/>
      <c r="HU5" s="250"/>
      <c r="HV5" s="250"/>
      <c r="HW5" s="250"/>
      <c r="HX5" s="250"/>
      <c r="HY5" s="250"/>
      <c r="HZ5" s="250"/>
      <c r="IA5" s="250"/>
      <c r="IB5" s="250"/>
      <c r="IC5" s="250"/>
      <c r="ID5" s="250"/>
      <c r="IE5" s="250"/>
      <c r="IF5" s="250"/>
      <c r="IG5" s="250"/>
      <c r="IH5" s="250"/>
      <c r="II5" s="250"/>
      <c r="IJ5" s="250"/>
      <c r="IK5" s="250"/>
      <c r="IL5" s="250"/>
      <c r="IM5" s="250"/>
      <c r="IN5" s="250"/>
      <c r="IO5" s="250"/>
      <c r="IP5" s="250"/>
      <c r="IQ5" s="250"/>
      <c r="IR5" s="250"/>
      <c r="IS5" s="250"/>
      <c r="IT5" s="250"/>
      <c r="IU5" s="250"/>
      <c r="IV5" s="250"/>
      <c r="IW5" s="250"/>
      <c r="IX5" s="250"/>
      <c r="IY5" s="250"/>
      <c r="IZ5" s="250"/>
      <c r="JA5" s="250"/>
      <c r="JB5" s="250"/>
      <c r="JC5" s="250"/>
      <c r="JD5" s="250"/>
      <c r="JE5" s="250"/>
      <c r="JF5" s="250"/>
      <c r="JG5" s="250"/>
      <c r="JH5" s="250"/>
      <c r="JI5" s="250"/>
      <c r="JJ5" s="250"/>
      <c r="JK5" s="250"/>
      <c r="JL5" s="250"/>
      <c r="JM5" s="250"/>
      <c r="JN5" s="250"/>
      <c r="JO5" s="250"/>
      <c r="JP5" s="250"/>
      <c r="JQ5" s="250"/>
      <c r="JR5" s="250"/>
      <c r="JS5" s="250"/>
      <c r="JT5" s="250"/>
      <c r="JU5" s="250"/>
      <c r="JV5" s="250"/>
      <c r="JW5" s="250"/>
      <c r="JX5" s="250"/>
      <c r="JY5" s="250"/>
      <c r="JZ5" s="250"/>
      <c r="KA5" s="250"/>
      <c r="KB5" s="250"/>
      <c r="KC5" s="250"/>
      <c r="KD5" s="250"/>
      <c r="KE5" s="250"/>
      <c r="KF5" s="250"/>
      <c r="KG5" s="250"/>
      <c r="KH5" s="250"/>
      <c r="KI5" s="250"/>
      <c r="KJ5" s="250"/>
      <c r="KK5" s="250"/>
      <c r="KL5" s="250"/>
      <c r="KM5" s="250"/>
      <c r="KN5" s="250"/>
      <c r="KO5" s="250"/>
      <c r="KP5" s="250"/>
      <c r="KQ5" s="250"/>
      <c r="KR5" s="250"/>
      <c r="KS5" s="250"/>
      <c r="KT5" s="250"/>
      <c r="KU5" s="250"/>
      <c r="KV5" s="250"/>
      <c r="KW5" s="250"/>
      <c r="KX5" s="250"/>
      <c r="KY5" s="250"/>
      <c r="KZ5" s="250"/>
      <c r="LA5" s="250"/>
      <c r="LB5" s="250"/>
      <c r="LC5" s="250"/>
      <c r="LD5" s="250"/>
      <c r="LE5" s="250"/>
      <c r="LF5" s="250"/>
      <c r="LG5" s="250"/>
      <c r="LH5" s="250"/>
      <c r="LI5" s="250"/>
      <c r="LJ5" s="250"/>
      <c r="LK5" s="250"/>
      <c r="LL5" s="250"/>
      <c r="LM5" s="250"/>
      <c r="LN5" s="250"/>
      <c r="LO5" s="250"/>
      <c r="LP5" s="250"/>
      <c r="LQ5" s="250"/>
      <c r="LR5" s="250"/>
      <c r="LS5" s="250"/>
      <c r="LT5" s="250"/>
      <c r="LU5" s="250"/>
      <c r="LV5" s="250"/>
      <c r="LW5" s="250"/>
      <c r="LX5" s="250"/>
      <c r="LY5" s="250"/>
      <c r="LZ5" s="250"/>
      <c r="MA5" s="250"/>
      <c r="MB5" s="250"/>
      <c r="MC5" s="250"/>
      <c r="MD5" s="250"/>
      <c r="ME5" s="250"/>
      <c r="MF5" s="250"/>
      <c r="MG5" s="250"/>
      <c r="MH5" s="250"/>
      <c r="MI5" s="250"/>
      <c r="MJ5" s="250"/>
      <c r="MK5" s="250"/>
      <c r="ML5" s="250"/>
      <c r="MM5" s="250"/>
      <c r="MN5" s="250"/>
      <c r="MO5" s="250"/>
      <c r="MP5" s="250"/>
      <c r="MQ5" s="250"/>
      <c r="MR5" s="250"/>
      <c r="MS5" s="250"/>
      <c r="MT5" s="250"/>
      <c r="MU5" s="250"/>
      <c r="MV5" s="250"/>
      <c r="MW5" s="250"/>
      <c r="MX5" s="250"/>
      <c r="MY5" s="250"/>
      <c r="MZ5" s="250"/>
      <c r="NA5" s="250"/>
      <c r="NB5" s="250"/>
      <c r="NC5" s="250"/>
      <c r="ND5" s="250"/>
      <c r="NE5" s="250"/>
      <c r="NF5" s="250"/>
      <c r="NG5" s="250"/>
      <c r="NH5" s="250"/>
      <c r="NI5" s="250"/>
      <c r="NJ5" s="250"/>
      <c r="NK5" s="250"/>
      <c r="NL5" s="250"/>
      <c r="NM5" s="250"/>
      <c r="NN5" s="250"/>
      <c r="NO5" s="250"/>
      <c r="NP5" s="250"/>
      <c r="NQ5" s="250"/>
      <c r="NR5" s="250"/>
      <c r="NS5" s="250"/>
      <c r="NT5" s="250"/>
      <c r="NU5" s="250"/>
      <c r="NV5" s="250"/>
      <c r="NW5" s="250"/>
      <c r="NX5" s="250"/>
      <c r="NY5" s="250"/>
      <c r="NZ5" s="250"/>
      <c r="OA5" s="250"/>
      <c r="OB5" s="250"/>
      <c r="OC5" s="250"/>
      <c r="OD5" s="250"/>
      <c r="OE5" s="250"/>
      <c r="OF5" s="250"/>
      <c r="OG5" s="250"/>
      <c r="OH5" s="250"/>
      <c r="OI5" s="250"/>
      <c r="OJ5" s="250"/>
      <c r="OK5" s="250"/>
      <c r="OL5" s="250"/>
      <c r="OM5" s="250"/>
      <c r="ON5" s="250"/>
      <c r="OO5" s="250"/>
      <c r="OP5" s="250"/>
      <c r="OQ5" s="250"/>
      <c r="OR5" s="250"/>
      <c r="OS5" s="250"/>
      <c r="OT5" s="250"/>
      <c r="OU5" s="250"/>
      <c r="OV5" s="250"/>
      <c r="OW5" s="250"/>
      <c r="OX5" s="250"/>
      <c r="OY5" s="250"/>
      <c r="OZ5" s="250"/>
      <c r="PA5" s="250"/>
      <c r="PB5" s="250"/>
      <c r="PC5" s="250"/>
      <c r="PD5" s="250"/>
      <c r="PE5" s="250"/>
      <c r="PF5" s="250"/>
      <c r="PG5" s="250"/>
      <c r="PH5" s="250"/>
      <c r="PI5" s="250"/>
      <c r="PJ5" s="250"/>
      <c r="PK5" s="250"/>
      <c r="PL5" s="250"/>
      <c r="PM5" s="250"/>
      <c r="PN5" s="250"/>
      <c r="PO5" s="250"/>
      <c r="PP5" s="250"/>
      <c r="PQ5" s="250"/>
      <c r="PR5" s="250"/>
      <c r="PS5" s="250"/>
      <c r="PT5" s="250"/>
      <c r="PU5" s="250"/>
      <c r="PV5" s="250"/>
      <c r="PW5" s="250"/>
      <c r="PX5" s="250"/>
      <c r="PY5" s="250"/>
      <c r="PZ5" s="250"/>
      <c r="QA5" s="250"/>
      <c r="QB5" s="250"/>
      <c r="QC5" s="250"/>
      <c r="QD5" s="250"/>
      <c r="QE5" s="250"/>
      <c r="QF5" s="250"/>
      <c r="QG5" s="250"/>
      <c r="QH5" s="250"/>
      <c r="QI5" s="250"/>
      <c r="QJ5" s="250"/>
      <c r="QK5" s="250"/>
      <c r="QL5" s="250"/>
      <c r="QM5" s="250"/>
      <c r="QN5" s="250"/>
      <c r="QO5" s="250"/>
      <c r="QP5" s="250"/>
      <c r="QQ5" s="250"/>
      <c r="QR5" s="250"/>
      <c r="QS5" s="250"/>
      <c r="QT5" s="250"/>
      <c r="QU5" s="250"/>
      <c r="QV5" s="250"/>
      <c r="QW5" s="250"/>
      <c r="QX5" s="250"/>
      <c r="QY5" s="250"/>
      <c r="QZ5" s="250"/>
      <c r="RA5" s="250"/>
      <c r="RB5" s="250"/>
      <c r="RC5" s="250"/>
      <c r="RD5" s="250"/>
      <c r="RE5" s="250"/>
      <c r="RF5" s="250"/>
      <c r="RG5" s="250"/>
      <c r="RH5" s="250"/>
      <c r="RI5" s="250"/>
      <c r="RJ5" s="250"/>
      <c r="RK5" s="250"/>
      <c r="RL5" s="250"/>
      <c r="RM5" s="250"/>
      <c r="RN5" s="250"/>
      <c r="RO5" s="250"/>
      <c r="RP5" s="250"/>
      <c r="RQ5" s="250"/>
      <c r="RR5" s="250"/>
      <c r="RS5" s="250"/>
      <c r="RT5" s="250"/>
      <c r="RU5" s="250"/>
      <c r="RV5" s="250"/>
      <c r="RW5" s="250"/>
      <c r="RX5" s="250"/>
      <c r="RY5" s="250"/>
      <c r="RZ5" s="250"/>
      <c r="SA5" s="250"/>
      <c r="SB5" s="250"/>
      <c r="SC5" s="250"/>
      <c r="SD5" s="250"/>
      <c r="SE5" s="250"/>
      <c r="SF5" s="250"/>
      <c r="SG5" s="250"/>
      <c r="SH5" s="250"/>
      <c r="SI5" s="250"/>
      <c r="SJ5" s="250"/>
      <c r="SK5" s="250"/>
      <c r="SL5" s="250"/>
      <c r="SM5" s="250"/>
      <c r="SN5" s="250"/>
      <c r="SO5" s="250"/>
      <c r="SP5" s="250"/>
      <c r="SQ5" s="250"/>
      <c r="SR5" s="250"/>
      <c r="SS5" s="250"/>
      <c r="ST5" s="250"/>
      <c r="SU5" s="250"/>
      <c r="SV5" s="250"/>
      <c r="SW5" s="250"/>
      <c r="SX5" s="250"/>
      <c r="SY5" s="250"/>
      <c r="SZ5" s="250"/>
      <c r="TA5" s="250"/>
      <c r="TB5" s="250"/>
      <c r="TC5" s="250"/>
      <c r="TD5" s="250"/>
      <c r="TE5" s="250"/>
      <c r="TF5" s="250"/>
      <c r="TG5" s="250"/>
      <c r="TH5" s="250"/>
      <c r="TI5" s="250"/>
      <c r="TJ5" s="250"/>
      <c r="TK5" s="250"/>
      <c r="TL5" s="250"/>
      <c r="TM5" s="250"/>
      <c r="TN5" s="250"/>
      <c r="TO5" s="250"/>
      <c r="TP5" s="250"/>
      <c r="TQ5" s="250"/>
      <c r="TR5" s="250"/>
      <c r="TS5" s="250"/>
      <c r="TT5" s="250"/>
      <c r="TU5" s="250"/>
      <c r="TV5" s="250"/>
      <c r="TW5" s="250"/>
      <c r="TX5" s="250"/>
      <c r="TY5" s="250"/>
      <c r="TZ5" s="250"/>
      <c r="UA5" s="250"/>
      <c r="UB5" s="250"/>
      <c r="UC5" s="250"/>
      <c r="UD5" s="250"/>
      <c r="UE5" s="250"/>
      <c r="UF5" s="250"/>
      <c r="UG5" s="250"/>
      <c r="UH5" s="250"/>
      <c r="UI5" s="250"/>
      <c r="UJ5" s="250"/>
      <c r="UK5" s="250"/>
      <c r="UL5" s="250"/>
      <c r="UM5" s="250"/>
      <c r="UN5" s="250"/>
      <c r="UO5" s="250"/>
      <c r="UP5" s="250"/>
      <c r="UQ5" s="250"/>
      <c r="UR5" s="250"/>
      <c r="US5" s="250"/>
      <c r="UT5" s="250"/>
      <c r="UU5" s="250"/>
      <c r="UV5" s="250"/>
      <c r="UW5" s="250"/>
      <c r="UX5" s="250"/>
      <c r="UY5" s="250"/>
      <c r="UZ5" s="250"/>
      <c r="VA5" s="250"/>
      <c r="VB5" s="250"/>
      <c r="VC5" s="250"/>
      <c r="VD5" s="250"/>
      <c r="VE5" s="250"/>
      <c r="VF5" s="250"/>
      <c r="VG5" s="250"/>
      <c r="VH5" s="250"/>
      <c r="VI5" s="250"/>
      <c r="VJ5" s="250"/>
      <c r="VK5" s="250"/>
      <c r="VL5" s="250"/>
      <c r="VM5" s="250"/>
      <c r="VN5" s="250"/>
      <c r="VO5" s="250"/>
      <c r="VP5" s="250"/>
      <c r="VQ5" s="250"/>
      <c r="VR5" s="250"/>
      <c r="VS5" s="250"/>
      <c r="VT5" s="250"/>
      <c r="VU5" s="250"/>
      <c r="VV5" s="250"/>
      <c r="VW5" s="250"/>
      <c r="VX5" s="250"/>
      <c r="VY5" s="250"/>
      <c r="VZ5" s="250"/>
      <c r="WA5" s="250"/>
      <c r="WB5" s="250"/>
      <c r="WC5" s="250"/>
      <c r="WD5" s="250"/>
      <c r="WE5" s="250"/>
      <c r="WF5" s="250"/>
      <c r="WG5" s="250"/>
      <c r="WH5" s="250"/>
      <c r="WI5" s="250"/>
      <c r="WJ5" s="250"/>
      <c r="WK5" s="250"/>
      <c r="WL5" s="250"/>
      <c r="WM5" s="250"/>
      <c r="WN5" s="250"/>
      <c r="WO5" s="250"/>
      <c r="WP5" s="250"/>
      <c r="WQ5" s="250"/>
      <c r="WR5" s="250"/>
      <c r="WS5" s="250"/>
      <c r="WT5" s="250"/>
      <c r="WU5" s="250"/>
      <c r="WV5" s="250"/>
      <c r="WW5" s="250"/>
      <c r="WX5" s="250"/>
      <c r="WY5" s="250"/>
      <c r="WZ5" s="250"/>
      <c r="XA5" s="250"/>
      <c r="XB5" s="250"/>
      <c r="XC5" s="250"/>
      <c r="XD5" s="250"/>
      <c r="XE5" s="250"/>
      <c r="XF5" s="250"/>
      <c r="XG5" s="250"/>
      <c r="XH5" s="250"/>
      <c r="XI5" s="250"/>
      <c r="XJ5" s="250"/>
      <c r="XK5" s="250"/>
      <c r="XL5" s="250"/>
      <c r="XM5" s="250"/>
      <c r="XN5" s="250"/>
      <c r="XO5" s="250"/>
      <c r="XP5" s="250"/>
      <c r="XQ5" s="250"/>
      <c r="XR5" s="250"/>
      <c r="XS5" s="250"/>
      <c r="XT5" s="250"/>
      <c r="XU5" s="250"/>
      <c r="XV5" s="250"/>
      <c r="XW5" s="250"/>
      <c r="XX5" s="250"/>
      <c r="XY5" s="250"/>
      <c r="XZ5" s="250"/>
      <c r="YA5" s="250"/>
      <c r="YB5" s="250"/>
      <c r="YC5" s="250"/>
      <c r="YD5" s="250"/>
      <c r="YE5" s="250"/>
      <c r="YF5" s="250"/>
      <c r="YG5" s="250"/>
      <c r="YH5" s="250"/>
      <c r="YI5" s="250"/>
      <c r="YJ5" s="250"/>
      <c r="YK5" s="250"/>
      <c r="YL5" s="250"/>
      <c r="YM5" s="250"/>
      <c r="YN5" s="250"/>
      <c r="YO5" s="250"/>
      <c r="YP5" s="250"/>
      <c r="YQ5" s="250"/>
      <c r="YR5" s="250"/>
      <c r="YS5" s="250"/>
      <c r="YT5" s="250"/>
      <c r="YU5" s="250"/>
      <c r="YV5" s="250"/>
      <c r="YW5" s="250"/>
      <c r="YX5" s="250"/>
      <c r="YY5" s="250"/>
      <c r="YZ5" s="250"/>
      <c r="ZA5" s="250"/>
      <c r="ZB5" s="250"/>
      <c r="ZC5" s="250"/>
      <c r="ZD5" s="250"/>
      <c r="ZE5" s="250"/>
      <c r="ZF5" s="250"/>
      <c r="ZG5" s="250"/>
      <c r="ZH5" s="250"/>
      <c r="ZI5" s="250"/>
      <c r="ZJ5" s="250"/>
      <c r="ZK5" s="250"/>
      <c r="ZL5" s="250"/>
      <c r="ZM5" s="250"/>
      <c r="ZN5" s="250"/>
      <c r="ZO5" s="250"/>
      <c r="ZP5" s="250"/>
      <c r="ZQ5" s="250"/>
      <c r="ZR5" s="250"/>
      <c r="ZS5" s="250"/>
      <c r="ZT5" s="250"/>
      <c r="ZU5" s="250"/>
      <c r="ZV5" s="250"/>
      <c r="ZW5" s="250"/>
      <c r="ZX5" s="250"/>
      <c r="ZY5" s="250"/>
      <c r="ZZ5" s="250"/>
      <c r="AAA5" s="250"/>
      <c r="AAB5" s="250"/>
      <c r="AAC5" s="250"/>
      <c r="AAD5" s="250"/>
      <c r="AAE5" s="250"/>
      <c r="AAF5" s="250"/>
      <c r="AAG5" s="250"/>
      <c r="AAH5" s="250"/>
      <c r="AAI5" s="250"/>
      <c r="AAJ5" s="250"/>
      <c r="AAK5" s="250"/>
      <c r="AAL5" s="250"/>
      <c r="AAM5" s="250"/>
      <c r="AAN5" s="250"/>
      <c r="AAO5" s="250"/>
      <c r="AAP5" s="250"/>
      <c r="AAQ5" s="250"/>
      <c r="AAR5" s="250"/>
      <c r="AAS5" s="250"/>
      <c r="AAT5" s="250"/>
      <c r="AAU5" s="250"/>
      <c r="AAV5" s="250"/>
      <c r="AAW5" s="250"/>
      <c r="AAX5" s="250"/>
      <c r="AAY5" s="250"/>
      <c r="AAZ5" s="250"/>
      <c r="ABA5" s="250"/>
      <c r="ABB5" s="250"/>
      <c r="ABC5" s="250"/>
      <c r="ABD5" s="250"/>
      <c r="ABE5" s="250"/>
      <c r="ABF5" s="250"/>
      <c r="ABG5" s="250"/>
      <c r="ABH5" s="250"/>
      <c r="ABI5" s="250"/>
      <c r="ABJ5" s="250"/>
      <c r="ABK5" s="250"/>
      <c r="ABL5" s="250"/>
      <c r="ABM5" s="250"/>
      <c r="ABN5" s="250"/>
      <c r="ABO5" s="250"/>
      <c r="ABP5" s="250"/>
      <c r="ABQ5" s="250"/>
      <c r="ABR5" s="250"/>
      <c r="ABS5" s="250"/>
      <c r="ABT5" s="250"/>
      <c r="ABU5" s="250"/>
      <c r="ABV5" s="250"/>
      <c r="ABW5" s="250"/>
      <c r="ABX5" s="250"/>
      <c r="ABY5" s="250"/>
      <c r="ABZ5" s="250"/>
      <c r="ACA5" s="250"/>
      <c r="ACB5" s="250"/>
      <c r="ACC5" s="250"/>
      <c r="ACD5" s="250"/>
      <c r="ACE5" s="250"/>
      <c r="ACF5" s="250"/>
      <c r="ACG5" s="250"/>
      <c r="ACH5" s="250"/>
      <c r="ACI5" s="250"/>
      <c r="ACJ5" s="250"/>
      <c r="ACK5" s="250"/>
      <c r="ACL5" s="250"/>
      <c r="ACM5" s="250"/>
      <c r="ACN5" s="250"/>
      <c r="ACO5" s="250"/>
      <c r="ACP5" s="250"/>
      <c r="ACQ5" s="250"/>
      <c r="ACR5" s="250"/>
      <c r="ACS5" s="250"/>
      <c r="ACT5" s="250"/>
      <c r="ACU5" s="250"/>
      <c r="ACV5" s="250"/>
      <c r="ACW5" s="250"/>
      <c r="ACX5" s="250"/>
      <c r="ACY5" s="250"/>
      <c r="ACZ5" s="250"/>
      <c r="ADA5" s="250"/>
      <c r="ADB5" s="250"/>
      <c r="ADC5" s="250"/>
      <c r="ADD5" s="250"/>
      <c r="ADE5" s="250"/>
      <c r="ADF5" s="250"/>
      <c r="ADG5" s="250"/>
      <c r="ADH5" s="250"/>
      <c r="ADI5" s="250"/>
      <c r="ADJ5" s="250"/>
      <c r="ADK5" s="250"/>
      <c r="ADL5" s="250"/>
      <c r="ADM5" s="250"/>
      <c r="ADN5" s="250"/>
      <c r="ADO5" s="250"/>
      <c r="ADP5" s="250"/>
      <c r="ADQ5" s="250"/>
      <c r="ADR5" s="250"/>
      <c r="ADS5" s="250"/>
      <c r="ADT5" s="250"/>
      <c r="ADU5" s="250"/>
      <c r="ADV5" s="250"/>
      <c r="ADW5" s="250"/>
      <c r="ADX5" s="250"/>
      <c r="ADY5" s="250"/>
      <c r="ADZ5" s="250"/>
      <c r="AEA5" s="250"/>
      <c r="AEB5" s="250"/>
      <c r="AEC5" s="250"/>
      <c r="AED5" s="250"/>
      <c r="AEE5" s="250"/>
      <c r="AEF5" s="250"/>
      <c r="AEG5" s="250"/>
      <c r="AEH5" s="250"/>
      <c r="AEI5" s="250"/>
      <c r="AEJ5" s="250"/>
      <c r="AEK5" s="250"/>
      <c r="AEL5" s="250"/>
      <c r="AEM5" s="250"/>
      <c r="AEN5" s="250"/>
      <c r="AEO5" s="250"/>
      <c r="AEP5" s="250"/>
      <c r="AEQ5" s="250"/>
      <c r="AER5" s="250"/>
      <c r="AES5" s="250"/>
      <c r="AET5" s="250"/>
      <c r="AEU5" s="250"/>
      <c r="AEV5" s="250"/>
      <c r="AEW5" s="250"/>
      <c r="AEX5" s="250"/>
      <c r="AEY5" s="250"/>
      <c r="AEZ5" s="250"/>
      <c r="AFA5" s="250"/>
      <c r="AFB5" s="250"/>
      <c r="AFC5" s="250"/>
      <c r="AFD5" s="250"/>
      <c r="AFE5" s="250"/>
      <c r="AFF5" s="250"/>
      <c r="AFG5" s="250"/>
      <c r="AFH5" s="250"/>
      <c r="AFI5" s="250"/>
      <c r="AFJ5" s="250"/>
      <c r="AFK5" s="250"/>
      <c r="AFL5" s="250"/>
      <c r="AFM5" s="250"/>
      <c r="AFN5" s="250"/>
      <c r="AFO5" s="250"/>
      <c r="AFP5" s="250"/>
      <c r="AFQ5" s="250"/>
      <c r="AFR5" s="250"/>
      <c r="AFS5" s="250"/>
      <c r="AFT5" s="250"/>
      <c r="AFU5" s="250"/>
      <c r="AFV5" s="250"/>
      <c r="AFW5" s="250"/>
      <c r="AFX5" s="250"/>
      <c r="AFY5" s="250"/>
      <c r="AFZ5" s="250"/>
      <c r="AGA5" s="250"/>
      <c r="AGB5" s="250"/>
      <c r="AGC5" s="250"/>
      <c r="AGD5" s="250"/>
      <c r="AGE5" s="250"/>
      <c r="AGF5" s="250"/>
      <c r="AGG5" s="250"/>
      <c r="AGH5" s="250"/>
      <c r="AGI5" s="250"/>
      <c r="AGJ5" s="250"/>
      <c r="AGK5" s="250"/>
      <c r="AGL5" s="250"/>
      <c r="AGM5" s="250"/>
      <c r="AGN5" s="250"/>
      <c r="AGO5" s="250"/>
      <c r="AGP5" s="250"/>
      <c r="AGQ5" s="250"/>
      <c r="AGR5" s="250"/>
      <c r="AGS5" s="250"/>
      <c r="AGT5" s="250"/>
      <c r="AGU5" s="250"/>
      <c r="AGV5" s="250"/>
      <c r="AGW5" s="250"/>
      <c r="AGX5" s="250"/>
      <c r="AGY5" s="250"/>
      <c r="AGZ5" s="250"/>
      <c r="AHA5" s="250"/>
      <c r="AHB5" s="250"/>
      <c r="AHC5" s="250"/>
      <c r="AHD5" s="250"/>
      <c r="AHE5" s="250"/>
      <c r="AHF5" s="250"/>
      <c r="AHG5" s="250"/>
      <c r="AHH5" s="250"/>
      <c r="AHI5" s="250"/>
      <c r="AHJ5" s="250"/>
      <c r="AHK5" s="250"/>
      <c r="AHL5" s="250"/>
      <c r="AHM5" s="250"/>
      <c r="AHN5" s="250"/>
      <c r="AHO5" s="250"/>
      <c r="AHP5" s="250"/>
      <c r="AHQ5" s="250"/>
      <c r="AHR5" s="250"/>
      <c r="AHS5" s="250"/>
      <c r="AHT5" s="250"/>
      <c r="AHU5" s="250"/>
      <c r="AHV5" s="250"/>
      <c r="AHW5" s="250"/>
      <c r="AHX5" s="250"/>
      <c r="AHY5" s="250"/>
      <c r="AHZ5" s="250"/>
      <c r="AIA5" s="250"/>
      <c r="AIB5" s="250"/>
      <c r="AIC5" s="250"/>
      <c r="AID5" s="250"/>
      <c r="AIE5" s="250"/>
      <c r="AIF5" s="250"/>
      <c r="AIG5" s="250"/>
      <c r="AIH5" s="250"/>
      <c r="AII5" s="250"/>
      <c r="AIJ5" s="250"/>
      <c r="AIK5" s="250"/>
      <c r="AIL5" s="250"/>
      <c r="AIM5" s="250"/>
      <c r="AIN5" s="250"/>
      <c r="AIO5" s="250"/>
      <c r="AIP5" s="250"/>
      <c r="AIQ5" s="250"/>
      <c r="AIR5" s="250"/>
      <c r="AIS5" s="250"/>
      <c r="AIT5" s="250"/>
      <c r="AIU5" s="250"/>
      <c r="AIV5" s="250"/>
      <c r="AIW5" s="250"/>
      <c r="AIX5" s="250"/>
      <c r="AIY5" s="250"/>
      <c r="AIZ5" s="250"/>
      <c r="AJA5" s="250"/>
      <c r="AJB5" s="250"/>
      <c r="AJC5" s="250"/>
      <c r="AJD5" s="250"/>
      <c r="AJE5" s="250"/>
      <c r="AJF5" s="250"/>
      <c r="AJG5" s="250"/>
      <c r="AJH5" s="250"/>
      <c r="AJI5" s="250"/>
      <c r="AJJ5" s="250"/>
      <c r="AJK5" s="250"/>
      <c r="AJL5" s="250"/>
      <c r="AJM5" s="250"/>
      <c r="AJN5" s="250"/>
      <c r="AJO5" s="250"/>
      <c r="AJP5" s="250"/>
      <c r="AJQ5" s="250"/>
      <c r="AJR5" s="250"/>
      <c r="AJS5" s="250"/>
      <c r="AJT5" s="250"/>
      <c r="AJU5" s="250"/>
      <c r="AJV5" s="250"/>
      <c r="AJW5" s="250"/>
      <c r="AJX5" s="250"/>
      <c r="AJY5" s="250"/>
      <c r="AJZ5" s="250"/>
      <c r="AKA5" s="250"/>
      <c r="AKB5" s="250"/>
      <c r="AKC5" s="250"/>
      <c r="AKD5" s="250"/>
      <c r="AKE5" s="250"/>
      <c r="AKF5" s="250"/>
      <c r="AKG5" s="250"/>
      <c r="AKH5" s="250"/>
      <c r="AKI5" s="250"/>
      <c r="AKJ5" s="250"/>
      <c r="AKK5" s="250"/>
      <c r="AKL5" s="250"/>
      <c r="AKM5" s="250"/>
      <c r="AKN5" s="250"/>
      <c r="AKO5" s="250"/>
      <c r="AKP5" s="250"/>
      <c r="AKQ5" s="250"/>
      <c r="AKR5" s="250"/>
      <c r="AKS5" s="250"/>
      <c r="AKT5" s="250"/>
      <c r="AKU5" s="250"/>
      <c r="AKV5" s="250"/>
      <c r="AKW5" s="250"/>
      <c r="AKX5" s="250"/>
      <c r="AKY5" s="250"/>
      <c r="AKZ5" s="250"/>
      <c r="ALA5" s="250"/>
      <c r="ALB5" s="250"/>
      <c r="ALC5" s="250"/>
      <c r="ALD5" s="250"/>
      <c r="ALE5" s="250"/>
      <c r="ALF5" s="250"/>
      <c r="ALG5" s="250"/>
      <c r="ALH5" s="250"/>
      <c r="ALI5" s="250"/>
      <c r="ALJ5" s="250"/>
      <c r="ALK5" s="250"/>
      <c r="ALL5" s="250"/>
      <c r="ALM5" s="250"/>
      <c r="ALN5" s="250"/>
      <c r="ALO5" s="250"/>
      <c r="ALP5" s="250"/>
      <c r="ALQ5" s="250"/>
      <c r="ALR5" s="250"/>
      <c r="ALS5" s="250"/>
      <c r="ALT5" s="250"/>
      <c r="ALU5" s="250"/>
      <c r="ALV5" s="250"/>
      <c r="ALW5" s="250"/>
      <c r="ALX5" s="250"/>
      <c r="ALY5" s="250"/>
      <c r="ALZ5" s="250"/>
      <c r="AMA5" s="250"/>
      <c r="AMB5" s="250"/>
      <c r="AMC5" s="250"/>
      <c r="AMD5" s="250"/>
      <c r="AME5" s="250"/>
      <c r="AMF5" s="250"/>
      <c r="AMG5" s="250"/>
      <c r="AMH5" s="250"/>
      <c r="AMI5" s="250"/>
      <c r="AMJ5" s="250"/>
    </row>
    <row r="6" spans="1:1024" ht="92.25" customHeight="1">
      <c r="A6" s="246" t="s">
        <v>1067</v>
      </c>
      <c r="B6" s="247">
        <v>34566241</v>
      </c>
      <c r="C6" s="64" t="s">
        <v>1085</v>
      </c>
      <c r="D6" s="232" t="s">
        <v>1086</v>
      </c>
      <c r="E6" s="237" t="s">
        <v>1087</v>
      </c>
      <c r="F6" s="230">
        <v>50</v>
      </c>
      <c r="G6" s="231">
        <v>46003</v>
      </c>
      <c r="H6" s="231">
        <v>46022</v>
      </c>
      <c r="I6" s="39" t="s">
        <v>1071</v>
      </c>
      <c r="J6" s="64"/>
      <c r="K6" s="232" t="s">
        <v>1088</v>
      </c>
      <c r="L6" s="232">
        <v>13852785</v>
      </c>
      <c r="M6" s="40" t="s">
        <v>1074</v>
      </c>
    </row>
    <row r="7" spans="1:1024" ht="78.75">
      <c r="A7" s="246" t="s">
        <v>1067</v>
      </c>
      <c r="B7" s="247">
        <v>34566241</v>
      </c>
      <c r="C7" s="64" t="s">
        <v>1089</v>
      </c>
      <c r="D7" s="39" t="s">
        <v>1090</v>
      </c>
      <c r="E7" s="39" t="s">
        <v>1091</v>
      </c>
      <c r="F7" s="233">
        <v>109.72799999999999</v>
      </c>
      <c r="G7" s="231" t="s">
        <v>1092</v>
      </c>
      <c r="H7" s="231" t="s">
        <v>1092</v>
      </c>
      <c r="I7" s="234" t="s">
        <v>1071</v>
      </c>
      <c r="J7" s="235" t="s">
        <v>1093</v>
      </c>
      <c r="K7" s="40" t="s">
        <v>1094</v>
      </c>
      <c r="L7" s="40">
        <v>30126040</v>
      </c>
      <c r="M7" s="39" t="s">
        <v>1095</v>
      </c>
    </row>
    <row r="8" spans="1:1024" ht="78.75">
      <c r="A8" s="246" t="s">
        <v>1067</v>
      </c>
      <c r="B8" s="247">
        <v>34566241</v>
      </c>
      <c r="C8" s="64" t="s">
        <v>1089</v>
      </c>
      <c r="D8" s="39" t="s">
        <v>1090</v>
      </c>
      <c r="E8" s="39" t="s">
        <v>1096</v>
      </c>
      <c r="F8" s="233">
        <v>318.91199999999998</v>
      </c>
      <c r="G8" s="231" t="s">
        <v>1092</v>
      </c>
      <c r="H8" s="231" t="s">
        <v>1092</v>
      </c>
      <c r="I8" s="234" t="s">
        <v>1071</v>
      </c>
      <c r="J8" s="235" t="s">
        <v>1093</v>
      </c>
      <c r="K8" s="40" t="s">
        <v>1094</v>
      </c>
      <c r="L8" s="40">
        <v>30126040</v>
      </c>
      <c r="M8" s="39" t="s">
        <v>1095</v>
      </c>
    </row>
    <row r="9" spans="1:1024" ht="78.75">
      <c r="A9" s="246" t="s">
        <v>1067</v>
      </c>
      <c r="B9" s="247">
        <v>34566241</v>
      </c>
      <c r="C9" s="64" t="s">
        <v>1089</v>
      </c>
      <c r="D9" s="39" t="s">
        <v>1090</v>
      </c>
      <c r="E9" s="39" t="s">
        <v>1097</v>
      </c>
      <c r="F9" s="233">
        <v>45</v>
      </c>
      <c r="G9" s="231" t="s">
        <v>1092</v>
      </c>
      <c r="H9" s="231" t="s">
        <v>1092</v>
      </c>
      <c r="I9" s="234" t="s">
        <v>1071</v>
      </c>
      <c r="J9" s="236" t="s">
        <v>1098</v>
      </c>
      <c r="K9" s="40" t="s">
        <v>1099</v>
      </c>
      <c r="L9" s="40">
        <v>3223518813</v>
      </c>
      <c r="M9" s="39" t="s">
        <v>1074</v>
      </c>
    </row>
    <row r="10" spans="1:1024" ht="78.75">
      <c r="A10" s="246" t="s">
        <v>1067</v>
      </c>
      <c r="B10" s="247">
        <v>34566241</v>
      </c>
      <c r="C10" s="64" t="s">
        <v>1089</v>
      </c>
      <c r="D10" s="39" t="s">
        <v>1090</v>
      </c>
      <c r="E10" s="39" t="s">
        <v>1100</v>
      </c>
      <c r="F10" s="233">
        <v>37</v>
      </c>
      <c r="G10" s="231" t="s">
        <v>1092</v>
      </c>
      <c r="H10" s="231" t="s">
        <v>1092</v>
      </c>
      <c r="I10" s="234" t="s">
        <v>1071</v>
      </c>
      <c r="J10" s="236" t="s">
        <v>1101</v>
      </c>
      <c r="K10" s="40" t="s">
        <v>1099</v>
      </c>
      <c r="L10" s="40">
        <v>3223518813</v>
      </c>
      <c r="M10" s="39" t="s">
        <v>1074</v>
      </c>
    </row>
    <row r="11" spans="1:1024" ht="78.75">
      <c r="A11" s="246" t="s">
        <v>1067</v>
      </c>
      <c r="B11" s="247">
        <v>34566241</v>
      </c>
      <c r="C11" s="64" t="s">
        <v>1089</v>
      </c>
      <c r="D11" s="39" t="s">
        <v>1090</v>
      </c>
      <c r="E11" s="39" t="s">
        <v>1102</v>
      </c>
      <c r="F11" s="233">
        <v>22</v>
      </c>
      <c r="G11" s="231" t="s">
        <v>1092</v>
      </c>
      <c r="H11" s="231" t="s">
        <v>1092</v>
      </c>
      <c r="I11" s="234" t="s">
        <v>1071</v>
      </c>
      <c r="J11" s="236" t="s">
        <v>1103</v>
      </c>
      <c r="K11" s="40" t="s">
        <v>1099</v>
      </c>
      <c r="L11" s="40">
        <v>3223518813</v>
      </c>
      <c r="M11" s="39" t="s">
        <v>1074</v>
      </c>
    </row>
    <row r="12" spans="1:1024" ht="78.75">
      <c r="A12" s="246" t="s">
        <v>1067</v>
      </c>
      <c r="B12" s="247">
        <v>34566241</v>
      </c>
      <c r="C12" s="64" t="s">
        <v>1089</v>
      </c>
      <c r="D12" s="39" t="s">
        <v>1090</v>
      </c>
      <c r="E12" s="39" t="s">
        <v>1104</v>
      </c>
      <c r="F12" s="233">
        <v>27</v>
      </c>
      <c r="G12" s="231" t="s">
        <v>1092</v>
      </c>
      <c r="H12" s="231" t="s">
        <v>1092</v>
      </c>
      <c r="I12" s="234" t="s">
        <v>1071</v>
      </c>
      <c r="J12" s="235" t="s">
        <v>1105</v>
      </c>
      <c r="K12" s="40" t="s">
        <v>1106</v>
      </c>
      <c r="L12" s="40">
        <v>2933412135</v>
      </c>
      <c r="M12" s="39" t="s">
        <v>1074</v>
      </c>
    </row>
    <row r="13" spans="1:1024" ht="94.5">
      <c r="A13" s="246" t="s">
        <v>1067</v>
      </c>
      <c r="B13" s="247">
        <v>34566241</v>
      </c>
      <c r="C13" s="64" t="s">
        <v>1089</v>
      </c>
      <c r="D13" s="39" t="s">
        <v>1090</v>
      </c>
      <c r="E13" s="39" t="s">
        <v>1107</v>
      </c>
      <c r="F13" s="233">
        <v>18.36</v>
      </c>
      <c r="G13" s="231" t="s">
        <v>1092</v>
      </c>
      <c r="H13" s="231" t="s">
        <v>1092</v>
      </c>
      <c r="I13" s="234" t="s">
        <v>1071</v>
      </c>
      <c r="J13" s="235" t="s">
        <v>1108</v>
      </c>
      <c r="K13" s="40" t="s">
        <v>1109</v>
      </c>
      <c r="L13" s="40">
        <v>41738321</v>
      </c>
      <c r="M13" s="39" t="s">
        <v>1074</v>
      </c>
    </row>
    <row r="14" spans="1:1024" ht="78.75">
      <c r="A14" s="246" t="s">
        <v>1067</v>
      </c>
      <c r="B14" s="247">
        <v>34566241</v>
      </c>
      <c r="C14" s="40" t="s">
        <v>1089</v>
      </c>
      <c r="D14" s="39" t="s">
        <v>1090</v>
      </c>
      <c r="E14" s="39" t="s">
        <v>1110</v>
      </c>
      <c r="F14" s="233">
        <v>22</v>
      </c>
      <c r="G14" s="231" t="s">
        <v>1092</v>
      </c>
      <c r="H14" s="231" t="s">
        <v>1092</v>
      </c>
      <c r="I14" s="234" t="s">
        <v>1071</v>
      </c>
      <c r="J14" s="236" t="s">
        <v>1111</v>
      </c>
      <c r="K14" s="40" t="s">
        <v>1106</v>
      </c>
      <c r="L14" s="40">
        <v>2933412135</v>
      </c>
      <c r="M14" s="39" t="s">
        <v>1074</v>
      </c>
    </row>
    <row r="15" spans="1:1024" ht="78.75">
      <c r="A15" s="246" t="s">
        <v>1067</v>
      </c>
      <c r="B15" s="247">
        <v>34566241</v>
      </c>
      <c r="C15" s="40" t="s">
        <v>1089</v>
      </c>
      <c r="D15" s="39" t="s">
        <v>1090</v>
      </c>
      <c r="E15" s="40" t="s">
        <v>1112</v>
      </c>
      <c r="F15" s="233">
        <v>199.4</v>
      </c>
      <c r="G15" s="231" t="s">
        <v>1113</v>
      </c>
      <c r="H15" s="231" t="s">
        <v>1113</v>
      </c>
      <c r="I15" s="234" t="s">
        <v>1071</v>
      </c>
      <c r="J15" s="235" t="s">
        <v>1114</v>
      </c>
      <c r="K15" s="39" t="s">
        <v>1115</v>
      </c>
      <c r="L15" s="40">
        <v>41738321</v>
      </c>
      <c r="M15" s="40" t="s">
        <v>1116</v>
      </c>
    </row>
    <row r="16" spans="1:1024" ht="78.75">
      <c r="A16" s="246" t="s">
        <v>1067</v>
      </c>
      <c r="B16" s="247">
        <v>34566241</v>
      </c>
      <c r="C16" s="40" t="s">
        <v>1089</v>
      </c>
      <c r="D16" s="39" t="s">
        <v>1090</v>
      </c>
      <c r="E16" s="40" t="s">
        <v>1117</v>
      </c>
      <c r="F16" s="233">
        <v>75</v>
      </c>
      <c r="G16" s="231" t="s">
        <v>1113</v>
      </c>
      <c r="H16" s="231" t="s">
        <v>1113</v>
      </c>
      <c r="I16" s="234" t="s">
        <v>1071</v>
      </c>
      <c r="J16" s="235" t="s">
        <v>1118</v>
      </c>
      <c r="K16" s="40" t="s">
        <v>1119</v>
      </c>
      <c r="L16" s="40">
        <v>30126040</v>
      </c>
      <c r="M16" s="40" t="s">
        <v>1074</v>
      </c>
    </row>
    <row r="17" spans="1:13" ht="78.75">
      <c r="A17" s="246" t="s">
        <v>1067</v>
      </c>
      <c r="B17" s="247">
        <v>34566241</v>
      </c>
      <c r="C17" s="39" t="s">
        <v>1120</v>
      </c>
      <c r="D17" s="39" t="s">
        <v>1121</v>
      </c>
      <c r="E17" s="251" t="s">
        <v>1122</v>
      </c>
      <c r="F17" s="233">
        <v>43.6</v>
      </c>
      <c r="G17" s="40" t="s">
        <v>1123</v>
      </c>
      <c r="H17" s="40" t="s">
        <v>1123</v>
      </c>
      <c r="I17" s="40" t="s">
        <v>992</v>
      </c>
      <c r="J17" s="40" t="s">
        <v>1124</v>
      </c>
      <c r="K17" s="40" t="s">
        <v>1125</v>
      </c>
      <c r="L17" s="40">
        <v>2243501935</v>
      </c>
      <c r="M17" s="40" t="s">
        <v>1074</v>
      </c>
    </row>
    <row r="18" spans="1:13" ht="78.75">
      <c r="A18" s="246" t="s">
        <v>1067</v>
      </c>
      <c r="B18" s="247">
        <v>34566241</v>
      </c>
      <c r="C18" s="39" t="s">
        <v>1120</v>
      </c>
      <c r="D18" s="39" t="s">
        <v>1121</v>
      </c>
      <c r="E18" s="251" t="s">
        <v>1126</v>
      </c>
      <c r="F18" s="233">
        <v>31</v>
      </c>
      <c r="G18" s="40" t="s">
        <v>1123</v>
      </c>
      <c r="H18" s="40" t="s">
        <v>1123</v>
      </c>
      <c r="I18" s="40" t="s">
        <v>992</v>
      </c>
      <c r="J18" s="40" t="s">
        <v>1127</v>
      </c>
      <c r="K18" s="40" t="s">
        <v>1125</v>
      </c>
      <c r="L18" s="40">
        <v>2243501935</v>
      </c>
      <c r="M18" s="40" t="s">
        <v>1074</v>
      </c>
    </row>
    <row r="19" spans="1:13" ht="78.75">
      <c r="A19" s="246" t="s">
        <v>1067</v>
      </c>
      <c r="B19" s="247">
        <v>34566241</v>
      </c>
      <c r="C19" s="39" t="s">
        <v>1120</v>
      </c>
      <c r="D19" s="39" t="s">
        <v>1121</v>
      </c>
      <c r="E19" s="251" t="s">
        <v>1128</v>
      </c>
      <c r="F19" s="233">
        <v>22</v>
      </c>
      <c r="G19" s="40" t="s">
        <v>1123</v>
      </c>
      <c r="H19" s="40" t="s">
        <v>1123</v>
      </c>
      <c r="I19" s="40" t="s">
        <v>992</v>
      </c>
      <c r="J19" s="40" t="s">
        <v>1129</v>
      </c>
      <c r="K19" s="40" t="s">
        <v>1125</v>
      </c>
      <c r="L19" s="40">
        <v>2243501935</v>
      </c>
      <c r="M19" s="40" t="s">
        <v>1074</v>
      </c>
    </row>
    <row r="20" spans="1:13" ht="153" customHeight="1">
      <c r="A20" s="39" t="s">
        <v>1067</v>
      </c>
      <c r="B20" s="40">
        <v>34566241</v>
      </c>
      <c r="C20" s="39" t="s">
        <v>1130</v>
      </c>
      <c r="D20" s="64" t="s">
        <v>1131</v>
      </c>
      <c r="E20" s="64" t="s">
        <v>1132</v>
      </c>
      <c r="F20" s="237">
        <v>24.905999999999999</v>
      </c>
      <c r="G20" s="238">
        <v>46002</v>
      </c>
      <c r="H20" s="239">
        <v>46002</v>
      </c>
      <c r="I20" s="240" t="s">
        <v>17</v>
      </c>
      <c r="J20" s="234" t="s">
        <v>1133</v>
      </c>
      <c r="K20" s="241" t="s">
        <v>1134</v>
      </c>
      <c r="L20" s="241">
        <v>38573289</v>
      </c>
      <c r="M20" s="242" t="s">
        <v>1074</v>
      </c>
    </row>
    <row r="22" spans="1:13" ht="11.25" customHeight="1"/>
  </sheetData>
  <hyperlinks>
    <hyperlink ref="J13" r:id="rId1" display="https://prozorro.gov.ua/plan/UA-P-2025-06-23-002672-a"/>
    <hyperlink ref="J12" r:id="rId2" display="https://prozorro.gov.ua/plan/UA-P-2025-07-04-003422-a"/>
    <hyperlink ref="J7" r:id="rId3" display="https://my.zakupivli.pro/cabinet/purchases/state_purchase/view/59606887"/>
    <hyperlink ref="J8" r:id="rId4" display="https://my.zakupivli.pro/cabinet/purchases/state_purchase/view/59606887"/>
    <hyperlink ref="J16" r:id="rId5" display="https://prozorro.gov.ua/tender/UA-2025-12-29-006258-a"/>
    <hyperlink ref="J15" r:id="rId6" display="https://prozorro.gov.ua/tender/UA-2025-12-08-013443-a"/>
    <hyperlink ref="J2" r:id="rId7"/>
  </hyperlinks>
  <pageMargins left="0.70866141732283472" right="0.70866141732283472" top="0.74803149606299213" bottom="0.74803149606299213" header="0.31496062992125984" footer="0.31496062992125984"/>
  <pageSetup paperSize="9" scale="75" fitToWidth="2" fitToHeight="2" orientation="landscape" r:id="rId8"/>
</worksheet>
</file>

<file path=xl/worksheets/sheet7.xml><?xml version="1.0" encoding="utf-8"?>
<worksheet xmlns="http://schemas.openxmlformats.org/spreadsheetml/2006/main" xmlns:r="http://schemas.openxmlformats.org/officeDocument/2006/relationships">
  <sheetPr>
    <pageSetUpPr fitToPage="1"/>
  </sheetPr>
  <dimension ref="A1:M2"/>
  <sheetViews>
    <sheetView zoomScaleSheetLayoutView="90" workbookViewId="0">
      <selection activeCell="C21" sqref="C21"/>
    </sheetView>
  </sheetViews>
  <sheetFormatPr defaultRowHeight="15"/>
  <cols>
    <col min="1" max="1" width="30.28515625" style="69" customWidth="1"/>
    <col min="2" max="2" width="15.28515625" style="69" customWidth="1"/>
    <col min="3" max="3" width="21" style="69" customWidth="1"/>
    <col min="4" max="4" width="13.140625" style="69" customWidth="1"/>
    <col min="5" max="9" width="9.140625" style="69"/>
    <col min="10" max="10" width="23.42578125" style="69" customWidth="1"/>
    <col min="11" max="11" width="13.140625" style="69" customWidth="1"/>
    <col min="12" max="12" width="14.42578125" style="69" customWidth="1"/>
    <col min="13" max="13" width="15.5703125" style="69" customWidth="1"/>
    <col min="14" max="16384" width="9.140625" style="69"/>
  </cols>
  <sheetData>
    <row r="1" spans="1:13" ht="51">
      <c r="A1" s="30" t="s">
        <v>1</v>
      </c>
      <c r="B1" s="30" t="s">
        <v>2</v>
      </c>
      <c r="C1" s="30" t="s">
        <v>11</v>
      </c>
      <c r="D1" s="30" t="s">
        <v>0</v>
      </c>
      <c r="E1" s="30" t="s">
        <v>12</v>
      </c>
      <c r="F1" s="30" t="s">
        <v>1135</v>
      </c>
      <c r="G1" s="30" t="s">
        <v>4</v>
      </c>
      <c r="H1" s="30" t="s">
        <v>5</v>
      </c>
      <c r="I1" s="30" t="s">
        <v>6</v>
      </c>
      <c r="J1" s="30" t="s">
        <v>10</v>
      </c>
      <c r="K1" s="30" t="s">
        <v>8</v>
      </c>
      <c r="L1" s="30" t="s">
        <v>9</v>
      </c>
      <c r="M1" s="30" t="s">
        <v>7</v>
      </c>
    </row>
    <row r="2" spans="1:13" ht="45.75" customHeight="1">
      <c r="A2" s="252" t="s">
        <v>1136</v>
      </c>
      <c r="B2" s="253" t="s">
        <v>1137</v>
      </c>
      <c r="C2" s="252" t="s">
        <v>1138</v>
      </c>
      <c r="D2" s="204"/>
      <c r="E2" s="204"/>
      <c r="F2" s="254">
        <v>288.60000000000002</v>
      </c>
      <c r="G2" s="204"/>
      <c r="H2" s="204"/>
      <c r="I2" s="204"/>
      <c r="J2" s="252" t="s">
        <v>1139</v>
      </c>
      <c r="K2" s="252" t="s">
        <v>1140</v>
      </c>
      <c r="L2" s="204"/>
      <c r="M2" s="204"/>
    </row>
  </sheetData>
  <pageMargins left="0.70866141732283472" right="0.70866141732283472" top="0.74803149606299213" bottom="0.74803149606299213" header="0.31496062992125984" footer="0.31496062992125984"/>
  <pageSetup paperSize="9" scale="68" orientation="landscape" verticalDpi="0" r:id="rId1"/>
</worksheet>
</file>

<file path=xl/worksheets/sheet8.xml><?xml version="1.0" encoding="utf-8"?>
<worksheet xmlns="http://schemas.openxmlformats.org/spreadsheetml/2006/main" xmlns:r="http://schemas.openxmlformats.org/officeDocument/2006/relationships">
  <dimension ref="A1:N38"/>
  <sheetViews>
    <sheetView zoomScaleSheetLayoutView="81" workbookViewId="0">
      <selection activeCell="J42" sqref="J42"/>
    </sheetView>
  </sheetViews>
  <sheetFormatPr defaultRowHeight="15"/>
  <cols>
    <col min="1" max="1" width="19.140625" style="69" customWidth="1"/>
    <col min="2" max="2" width="14.140625" style="69" customWidth="1"/>
    <col min="3" max="3" width="19.42578125" style="69" customWidth="1"/>
    <col min="4" max="4" width="19.5703125" style="69" customWidth="1"/>
    <col min="5" max="5" width="22" style="69" customWidth="1"/>
    <col min="6" max="6" width="20.7109375" style="69" customWidth="1"/>
    <col min="7" max="7" width="13.5703125" style="69" customWidth="1"/>
    <col min="8" max="8" width="11.85546875" style="69" customWidth="1"/>
    <col min="9" max="9" width="12.7109375" style="69" customWidth="1"/>
    <col min="10" max="10" width="26.5703125" style="69" customWidth="1"/>
    <col min="11" max="11" width="21.5703125" style="69" customWidth="1"/>
    <col min="12" max="12" width="15.5703125" style="69" customWidth="1"/>
    <col min="13" max="13" width="12" style="69" customWidth="1"/>
    <col min="14" max="256" width="9.140625" style="69"/>
    <col min="257" max="257" width="19.140625" style="69" customWidth="1"/>
    <col min="258" max="258" width="14.140625" style="69" customWidth="1"/>
    <col min="259" max="259" width="19.42578125" style="69" customWidth="1"/>
    <col min="260" max="260" width="19.5703125" style="69" customWidth="1"/>
    <col min="261" max="261" width="22" style="69" customWidth="1"/>
    <col min="262" max="262" width="20.7109375" style="69" customWidth="1"/>
    <col min="263" max="263" width="13.5703125" style="69" customWidth="1"/>
    <col min="264" max="264" width="11.85546875" style="69" customWidth="1"/>
    <col min="265" max="265" width="12.7109375" style="69" customWidth="1"/>
    <col min="266" max="266" width="26.5703125" style="69" customWidth="1"/>
    <col min="267" max="267" width="21.5703125" style="69" customWidth="1"/>
    <col min="268" max="268" width="15.5703125" style="69" customWidth="1"/>
    <col min="269" max="269" width="12" style="69" customWidth="1"/>
    <col min="270" max="512" width="9.140625" style="69"/>
    <col min="513" max="513" width="19.140625" style="69" customWidth="1"/>
    <col min="514" max="514" width="14.140625" style="69" customWidth="1"/>
    <col min="515" max="515" width="19.42578125" style="69" customWidth="1"/>
    <col min="516" max="516" width="19.5703125" style="69" customWidth="1"/>
    <col min="517" max="517" width="22" style="69" customWidth="1"/>
    <col min="518" max="518" width="20.7109375" style="69" customWidth="1"/>
    <col min="519" max="519" width="13.5703125" style="69" customWidth="1"/>
    <col min="520" max="520" width="11.85546875" style="69" customWidth="1"/>
    <col min="521" max="521" width="12.7109375" style="69" customWidth="1"/>
    <col min="522" max="522" width="26.5703125" style="69" customWidth="1"/>
    <col min="523" max="523" width="21.5703125" style="69" customWidth="1"/>
    <col min="524" max="524" width="15.5703125" style="69" customWidth="1"/>
    <col min="525" max="525" width="12" style="69" customWidth="1"/>
    <col min="526" max="768" width="9.140625" style="69"/>
    <col min="769" max="769" width="19.140625" style="69" customWidth="1"/>
    <col min="770" max="770" width="14.140625" style="69" customWidth="1"/>
    <col min="771" max="771" width="19.42578125" style="69" customWidth="1"/>
    <col min="772" max="772" width="19.5703125" style="69" customWidth="1"/>
    <col min="773" max="773" width="22" style="69" customWidth="1"/>
    <col min="774" max="774" width="20.7109375" style="69" customWidth="1"/>
    <col min="775" max="775" width="13.5703125" style="69" customWidth="1"/>
    <col min="776" max="776" width="11.85546875" style="69" customWidth="1"/>
    <col min="777" max="777" width="12.7109375" style="69" customWidth="1"/>
    <col min="778" max="778" width="26.5703125" style="69" customWidth="1"/>
    <col min="779" max="779" width="21.5703125" style="69" customWidth="1"/>
    <col min="780" max="780" width="15.5703125" style="69" customWidth="1"/>
    <col min="781" max="781" width="12" style="69" customWidth="1"/>
    <col min="782" max="1024" width="9.140625" style="69"/>
    <col min="1025" max="1025" width="19.140625" style="69" customWidth="1"/>
    <col min="1026" max="1026" width="14.140625" style="69" customWidth="1"/>
    <col min="1027" max="1027" width="19.42578125" style="69" customWidth="1"/>
    <col min="1028" max="1028" width="19.5703125" style="69" customWidth="1"/>
    <col min="1029" max="1029" width="22" style="69" customWidth="1"/>
    <col min="1030" max="1030" width="20.7109375" style="69" customWidth="1"/>
    <col min="1031" max="1031" width="13.5703125" style="69" customWidth="1"/>
    <col min="1032" max="1032" width="11.85546875" style="69" customWidth="1"/>
    <col min="1033" max="1033" width="12.7109375" style="69" customWidth="1"/>
    <col min="1034" max="1034" width="26.5703125" style="69" customWidth="1"/>
    <col min="1035" max="1035" width="21.5703125" style="69" customWidth="1"/>
    <col min="1036" max="1036" width="15.5703125" style="69" customWidth="1"/>
    <col min="1037" max="1037" width="12" style="69" customWidth="1"/>
    <col min="1038" max="1280" width="9.140625" style="69"/>
    <col min="1281" max="1281" width="19.140625" style="69" customWidth="1"/>
    <col min="1282" max="1282" width="14.140625" style="69" customWidth="1"/>
    <col min="1283" max="1283" width="19.42578125" style="69" customWidth="1"/>
    <col min="1284" max="1284" width="19.5703125" style="69" customWidth="1"/>
    <col min="1285" max="1285" width="22" style="69" customWidth="1"/>
    <col min="1286" max="1286" width="20.7109375" style="69" customWidth="1"/>
    <col min="1287" max="1287" width="13.5703125" style="69" customWidth="1"/>
    <col min="1288" max="1288" width="11.85546875" style="69" customWidth="1"/>
    <col min="1289" max="1289" width="12.7109375" style="69" customWidth="1"/>
    <col min="1290" max="1290" width="26.5703125" style="69" customWidth="1"/>
    <col min="1291" max="1291" width="21.5703125" style="69" customWidth="1"/>
    <col min="1292" max="1292" width="15.5703125" style="69" customWidth="1"/>
    <col min="1293" max="1293" width="12" style="69" customWidth="1"/>
    <col min="1294" max="1536" width="9.140625" style="69"/>
    <col min="1537" max="1537" width="19.140625" style="69" customWidth="1"/>
    <col min="1538" max="1538" width="14.140625" style="69" customWidth="1"/>
    <col min="1539" max="1539" width="19.42578125" style="69" customWidth="1"/>
    <col min="1540" max="1540" width="19.5703125" style="69" customWidth="1"/>
    <col min="1541" max="1541" width="22" style="69" customWidth="1"/>
    <col min="1542" max="1542" width="20.7109375" style="69" customWidth="1"/>
    <col min="1543" max="1543" width="13.5703125" style="69" customWidth="1"/>
    <col min="1544" max="1544" width="11.85546875" style="69" customWidth="1"/>
    <col min="1545" max="1545" width="12.7109375" style="69" customWidth="1"/>
    <col min="1546" max="1546" width="26.5703125" style="69" customWidth="1"/>
    <col min="1547" max="1547" width="21.5703125" style="69" customWidth="1"/>
    <col min="1548" max="1548" width="15.5703125" style="69" customWidth="1"/>
    <col min="1549" max="1549" width="12" style="69" customWidth="1"/>
    <col min="1550" max="1792" width="9.140625" style="69"/>
    <col min="1793" max="1793" width="19.140625" style="69" customWidth="1"/>
    <col min="1794" max="1794" width="14.140625" style="69" customWidth="1"/>
    <col min="1795" max="1795" width="19.42578125" style="69" customWidth="1"/>
    <col min="1796" max="1796" width="19.5703125" style="69" customWidth="1"/>
    <col min="1797" max="1797" width="22" style="69" customWidth="1"/>
    <col min="1798" max="1798" width="20.7109375" style="69" customWidth="1"/>
    <col min="1799" max="1799" width="13.5703125" style="69" customWidth="1"/>
    <col min="1800" max="1800" width="11.85546875" style="69" customWidth="1"/>
    <col min="1801" max="1801" width="12.7109375" style="69" customWidth="1"/>
    <col min="1802" max="1802" width="26.5703125" style="69" customWidth="1"/>
    <col min="1803" max="1803" width="21.5703125" style="69" customWidth="1"/>
    <col min="1804" max="1804" width="15.5703125" style="69" customWidth="1"/>
    <col min="1805" max="1805" width="12" style="69" customWidth="1"/>
    <col min="1806" max="2048" width="9.140625" style="69"/>
    <col min="2049" max="2049" width="19.140625" style="69" customWidth="1"/>
    <col min="2050" max="2050" width="14.140625" style="69" customWidth="1"/>
    <col min="2051" max="2051" width="19.42578125" style="69" customWidth="1"/>
    <col min="2052" max="2052" width="19.5703125" style="69" customWidth="1"/>
    <col min="2053" max="2053" width="22" style="69" customWidth="1"/>
    <col min="2054" max="2054" width="20.7109375" style="69" customWidth="1"/>
    <col min="2055" max="2055" width="13.5703125" style="69" customWidth="1"/>
    <col min="2056" max="2056" width="11.85546875" style="69" customWidth="1"/>
    <col min="2057" max="2057" width="12.7109375" style="69" customWidth="1"/>
    <col min="2058" max="2058" width="26.5703125" style="69" customWidth="1"/>
    <col min="2059" max="2059" width="21.5703125" style="69" customWidth="1"/>
    <col min="2060" max="2060" width="15.5703125" style="69" customWidth="1"/>
    <col min="2061" max="2061" width="12" style="69" customWidth="1"/>
    <col min="2062" max="2304" width="9.140625" style="69"/>
    <col min="2305" max="2305" width="19.140625" style="69" customWidth="1"/>
    <col min="2306" max="2306" width="14.140625" style="69" customWidth="1"/>
    <col min="2307" max="2307" width="19.42578125" style="69" customWidth="1"/>
    <col min="2308" max="2308" width="19.5703125" style="69" customWidth="1"/>
    <col min="2309" max="2309" width="22" style="69" customWidth="1"/>
    <col min="2310" max="2310" width="20.7109375" style="69" customWidth="1"/>
    <col min="2311" max="2311" width="13.5703125" style="69" customWidth="1"/>
    <col min="2312" max="2312" width="11.85546875" style="69" customWidth="1"/>
    <col min="2313" max="2313" width="12.7109375" style="69" customWidth="1"/>
    <col min="2314" max="2314" width="26.5703125" style="69" customWidth="1"/>
    <col min="2315" max="2315" width="21.5703125" style="69" customWidth="1"/>
    <col min="2316" max="2316" width="15.5703125" style="69" customWidth="1"/>
    <col min="2317" max="2317" width="12" style="69" customWidth="1"/>
    <col min="2318" max="2560" width="9.140625" style="69"/>
    <col min="2561" max="2561" width="19.140625" style="69" customWidth="1"/>
    <col min="2562" max="2562" width="14.140625" style="69" customWidth="1"/>
    <col min="2563" max="2563" width="19.42578125" style="69" customWidth="1"/>
    <col min="2564" max="2564" width="19.5703125" style="69" customWidth="1"/>
    <col min="2565" max="2565" width="22" style="69" customWidth="1"/>
    <col min="2566" max="2566" width="20.7109375" style="69" customWidth="1"/>
    <col min="2567" max="2567" width="13.5703125" style="69" customWidth="1"/>
    <col min="2568" max="2568" width="11.85546875" style="69" customWidth="1"/>
    <col min="2569" max="2569" width="12.7109375" style="69" customWidth="1"/>
    <col min="2570" max="2570" width="26.5703125" style="69" customWidth="1"/>
    <col min="2571" max="2571" width="21.5703125" style="69" customWidth="1"/>
    <col min="2572" max="2572" width="15.5703125" style="69" customWidth="1"/>
    <col min="2573" max="2573" width="12" style="69" customWidth="1"/>
    <col min="2574" max="2816" width="9.140625" style="69"/>
    <col min="2817" max="2817" width="19.140625" style="69" customWidth="1"/>
    <col min="2818" max="2818" width="14.140625" style="69" customWidth="1"/>
    <col min="2819" max="2819" width="19.42578125" style="69" customWidth="1"/>
    <col min="2820" max="2820" width="19.5703125" style="69" customWidth="1"/>
    <col min="2821" max="2821" width="22" style="69" customWidth="1"/>
    <col min="2822" max="2822" width="20.7109375" style="69" customWidth="1"/>
    <col min="2823" max="2823" width="13.5703125" style="69" customWidth="1"/>
    <col min="2824" max="2824" width="11.85546875" style="69" customWidth="1"/>
    <col min="2825" max="2825" width="12.7109375" style="69" customWidth="1"/>
    <col min="2826" max="2826" width="26.5703125" style="69" customWidth="1"/>
    <col min="2827" max="2827" width="21.5703125" style="69" customWidth="1"/>
    <col min="2828" max="2828" width="15.5703125" style="69" customWidth="1"/>
    <col min="2829" max="2829" width="12" style="69" customWidth="1"/>
    <col min="2830" max="3072" width="9.140625" style="69"/>
    <col min="3073" max="3073" width="19.140625" style="69" customWidth="1"/>
    <col min="3074" max="3074" width="14.140625" style="69" customWidth="1"/>
    <col min="3075" max="3075" width="19.42578125" style="69" customWidth="1"/>
    <col min="3076" max="3076" width="19.5703125" style="69" customWidth="1"/>
    <col min="3077" max="3077" width="22" style="69" customWidth="1"/>
    <col min="3078" max="3078" width="20.7109375" style="69" customWidth="1"/>
    <col min="3079" max="3079" width="13.5703125" style="69" customWidth="1"/>
    <col min="3080" max="3080" width="11.85546875" style="69" customWidth="1"/>
    <col min="3081" max="3081" width="12.7109375" style="69" customWidth="1"/>
    <col min="3082" max="3082" width="26.5703125" style="69" customWidth="1"/>
    <col min="3083" max="3083" width="21.5703125" style="69" customWidth="1"/>
    <col min="3084" max="3084" width="15.5703125" style="69" customWidth="1"/>
    <col min="3085" max="3085" width="12" style="69" customWidth="1"/>
    <col min="3086" max="3328" width="9.140625" style="69"/>
    <col min="3329" max="3329" width="19.140625" style="69" customWidth="1"/>
    <col min="3330" max="3330" width="14.140625" style="69" customWidth="1"/>
    <col min="3331" max="3331" width="19.42578125" style="69" customWidth="1"/>
    <col min="3332" max="3332" width="19.5703125" style="69" customWidth="1"/>
    <col min="3333" max="3333" width="22" style="69" customWidth="1"/>
    <col min="3334" max="3334" width="20.7109375" style="69" customWidth="1"/>
    <col min="3335" max="3335" width="13.5703125" style="69" customWidth="1"/>
    <col min="3336" max="3336" width="11.85546875" style="69" customWidth="1"/>
    <col min="3337" max="3337" width="12.7109375" style="69" customWidth="1"/>
    <col min="3338" max="3338" width="26.5703125" style="69" customWidth="1"/>
    <col min="3339" max="3339" width="21.5703125" style="69" customWidth="1"/>
    <col min="3340" max="3340" width="15.5703125" style="69" customWidth="1"/>
    <col min="3341" max="3341" width="12" style="69" customWidth="1"/>
    <col min="3342" max="3584" width="9.140625" style="69"/>
    <col min="3585" max="3585" width="19.140625" style="69" customWidth="1"/>
    <col min="3586" max="3586" width="14.140625" style="69" customWidth="1"/>
    <col min="3587" max="3587" width="19.42578125" style="69" customWidth="1"/>
    <col min="3588" max="3588" width="19.5703125" style="69" customWidth="1"/>
    <col min="3589" max="3589" width="22" style="69" customWidth="1"/>
    <col min="3590" max="3590" width="20.7109375" style="69" customWidth="1"/>
    <col min="3591" max="3591" width="13.5703125" style="69" customWidth="1"/>
    <col min="3592" max="3592" width="11.85546875" style="69" customWidth="1"/>
    <col min="3593" max="3593" width="12.7109375" style="69" customWidth="1"/>
    <col min="3594" max="3594" width="26.5703125" style="69" customWidth="1"/>
    <col min="3595" max="3595" width="21.5703125" style="69" customWidth="1"/>
    <col min="3596" max="3596" width="15.5703125" style="69" customWidth="1"/>
    <col min="3597" max="3597" width="12" style="69" customWidth="1"/>
    <col min="3598" max="3840" width="9.140625" style="69"/>
    <col min="3841" max="3841" width="19.140625" style="69" customWidth="1"/>
    <col min="3842" max="3842" width="14.140625" style="69" customWidth="1"/>
    <col min="3843" max="3843" width="19.42578125" style="69" customWidth="1"/>
    <col min="3844" max="3844" width="19.5703125" style="69" customWidth="1"/>
    <col min="3845" max="3845" width="22" style="69" customWidth="1"/>
    <col min="3846" max="3846" width="20.7109375" style="69" customWidth="1"/>
    <col min="3847" max="3847" width="13.5703125" style="69" customWidth="1"/>
    <col min="3848" max="3848" width="11.85546875" style="69" customWidth="1"/>
    <col min="3849" max="3849" width="12.7109375" style="69" customWidth="1"/>
    <col min="3850" max="3850" width="26.5703125" style="69" customWidth="1"/>
    <col min="3851" max="3851" width="21.5703125" style="69" customWidth="1"/>
    <col min="3852" max="3852" width="15.5703125" style="69" customWidth="1"/>
    <col min="3853" max="3853" width="12" style="69" customWidth="1"/>
    <col min="3854" max="4096" width="9.140625" style="69"/>
    <col min="4097" max="4097" width="19.140625" style="69" customWidth="1"/>
    <col min="4098" max="4098" width="14.140625" style="69" customWidth="1"/>
    <col min="4099" max="4099" width="19.42578125" style="69" customWidth="1"/>
    <col min="4100" max="4100" width="19.5703125" style="69" customWidth="1"/>
    <col min="4101" max="4101" width="22" style="69" customWidth="1"/>
    <col min="4102" max="4102" width="20.7109375" style="69" customWidth="1"/>
    <col min="4103" max="4103" width="13.5703125" style="69" customWidth="1"/>
    <col min="4104" max="4104" width="11.85546875" style="69" customWidth="1"/>
    <col min="4105" max="4105" width="12.7109375" style="69" customWidth="1"/>
    <col min="4106" max="4106" width="26.5703125" style="69" customWidth="1"/>
    <col min="4107" max="4107" width="21.5703125" style="69" customWidth="1"/>
    <col min="4108" max="4108" width="15.5703125" style="69" customWidth="1"/>
    <col min="4109" max="4109" width="12" style="69" customWidth="1"/>
    <col min="4110" max="4352" width="9.140625" style="69"/>
    <col min="4353" max="4353" width="19.140625" style="69" customWidth="1"/>
    <col min="4354" max="4354" width="14.140625" style="69" customWidth="1"/>
    <col min="4355" max="4355" width="19.42578125" style="69" customWidth="1"/>
    <col min="4356" max="4356" width="19.5703125" style="69" customWidth="1"/>
    <col min="4357" max="4357" width="22" style="69" customWidth="1"/>
    <col min="4358" max="4358" width="20.7109375" style="69" customWidth="1"/>
    <col min="4359" max="4359" width="13.5703125" style="69" customWidth="1"/>
    <col min="4360" max="4360" width="11.85546875" style="69" customWidth="1"/>
    <col min="4361" max="4361" width="12.7109375" style="69" customWidth="1"/>
    <col min="4362" max="4362" width="26.5703125" style="69" customWidth="1"/>
    <col min="4363" max="4363" width="21.5703125" style="69" customWidth="1"/>
    <col min="4364" max="4364" width="15.5703125" style="69" customWidth="1"/>
    <col min="4365" max="4365" width="12" style="69" customWidth="1"/>
    <col min="4366" max="4608" width="9.140625" style="69"/>
    <col min="4609" max="4609" width="19.140625" style="69" customWidth="1"/>
    <col min="4610" max="4610" width="14.140625" style="69" customWidth="1"/>
    <col min="4611" max="4611" width="19.42578125" style="69" customWidth="1"/>
    <col min="4612" max="4612" width="19.5703125" style="69" customWidth="1"/>
    <col min="4613" max="4613" width="22" style="69" customWidth="1"/>
    <col min="4614" max="4614" width="20.7109375" style="69" customWidth="1"/>
    <col min="4615" max="4615" width="13.5703125" style="69" customWidth="1"/>
    <col min="4616" max="4616" width="11.85546875" style="69" customWidth="1"/>
    <col min="4617" max="4617" width="12.7109375" style="69" customWidth="1"/>
    <col min="4618" max="4618" width="26.5703125" style="69" customWidth="1"/>
    <col min="4619" max="4619" width="21.5703125" style="69" customWidth="1"/>
    <col min="4620" max="4620" width="15.5703125" style="69" customWidth="1"/>
    <col min="4621" max="4621" width="12" style="69" customWidth="1"/>
    <col min="4622" max="4864" width="9.140625" style="69"/>
    <col min="4865" max="4865" width="19.140625" style="69" customWidth="1"/>
    <col min="4866" max="4866" width="14.140625" style="69" customWidth="1"/>
    <col min="4867" max="4867" width="19.42578125" style="69" customWidth="1"/>
    <col min="4868" max="4868" width="19.5703125" style="69" customWidth="1"/>
    <col min="4869" max="4869" width="22" style="69" customWidth="1"/>
    <col min="4870" max="4870" width="20.7109375" style="69" customWidth="1"/>
    <col min="4871" max="4871" width="13.5703125" style="69" customWidth="1"/>
    <col min="4872" max="4872" width="11.85546875" style="69" customWidth="1"/>
    <col min="4873" max="4873" width="12.7109375" style="69" customWidth="1"/>
    <col min="4874" max="4874" width="26.5703125" style="69" customWidth="1"/>
    <col min="4875" max="4875" width="21.5703125" style="69" customWidth="1"/>
    <col min="4876" max="4876" width="15.5703125" style="69" customWidth="1"/>
    <col min="4877" max="4877" width="12" style="69" customWidth="1"/>
    <col min="4878" max="5120" width="9.140625" style="69"/>
    <col min="5121" max="5121" width="19.140625" style="69" customWidth="1"/>
    <col min="5122" max="5122" width="14.140625" style="69" customWidth="1"/>
    <col min="5123" max="5123" width="19.42578125" style="69" customWidth="1"/>
    <col min="5124" max="5124" width="19.5703125" style="69" customWidth="1"/>
    <col min="5125" max="5125" width="22" style="69" customWidth="1"/>
    <col min="5126" max="5126" width="20.7109375" style="69" customWidth="1"/>
    <col min="5127" max="5127" width="13.5703125" style="69" customWidth="1"/>
    <col min="5128" max="5128" width="11.85546875" style="69" customWidth="1"/>
    <col min="5129" max="5129" width="12.7109375" style="69" customWidth="1"/>
    <col min="5130" max="5130" width="26.5703125" style="69" customWidth="1"/>
    <col min="5131" max="5131" width="21.5703125" style="69" customWidth="1"/>
    <col min="5132" max="5132" width="15.5703125" style="69" customWidth="1"/>
    <col min="5133" max="5133" width="12" style="69" customWidth="1"/>
    <col min="5134" max="5376" width="9.140625" style="69"/>
    <col min="5377" max="5377" width="19.140625" style="69" customWidth="1"/>
    <col min="5378" max="5378" width="14.140625" style="69" customWidth="1"/>
    <col min="5379" max="5379" width="19.42578125" style="69" customWidth="1"/>
    <col min="5380" max="5380" width="19.5703125" style="69" customWidth="1"/>
    <col min="5381" max="5381" width="22" style="69" customWidth="1"/>
    <col min="5382" max="5382" width="20.7109375" style="69" customWidth="1"/>
    <col min="5383" max="5383" width="13.5703125" style="69" customWidth="1"/>
    <col min="5384" max="5384" width="11.85546875" style="69" customWidth="1"/>
    <col min="5385" max="5385" width="12.7109375" style="69" customWidth="1"/>
    <col min="5386" max="5386" width="26.5703125" style="69" customWidth="1"/>
    <col min="5387" max="5387" width="21.5703125" style="69" customWidth="1"/>
    <col min="5388" max="5388" width="15.5703125" style="69" customWidth="1"/>
    <col min="5389" max="5389" width="12" style="69" customWidth="1"/>
    <col min="5390" max="5632" width="9.140625" style="69"/>
    <col min="5633" max="5633" width="19.140625" style="69" customWidth="1"/>
    <col min="5634" max="5634" width="14.140625" style="69" customWidth="1"/>
    <col min="5635" max="5635" width="19.42578125" style="69" customWidth="1"/>
    <col min="5636" max="5636" width="19.5703125" style="69" customWidth="1"/>
    <col min="5637" max="5637" width="22" style="69" customWidth="1"/>
    <col min="5638" max="5638" width="20.7109375" style="69" customWidth="1"/>
    <col min="5639" max="5639" width="13.5703125" style="69" customWidth="1"/>
    <col min="5640" max="5640" width="11.85546875" style="69" customWidth="1"/>
    <col min="5641" max="5641" width="12.7109375" style="69" customWidth="1"/>
    <col min="5642" max="5642" width="26.5703125" style="69" customWidth="1"/>
    <col min="5643" max="5643" width="21.5703125" style="69" customWidth="1"/>
    <col min="5644" max="5644" width="15.5703125" style="69" customWidth="1"/>
    <col min="5645" max="5645" width="12" style="69" customWidth="1"/>
    <col min="5646" max="5888" width="9.140625" style="69"/>
    <col min="5889" max="5889" width="19.140625" style="69" customWidth="1"/>
    <col min="5890" max="5890" width="14.140625" style="69" customWidth="1"/>
    <col min="5891" max="5891" width="19.42578125" style="69" customWidth="1"/>
    <col min="5892" max="5892" width="19.5703125" style="69" customWidth="1"/>
    <col min="5893" max="5893" width="22" style="69" customWidth="1"/>
    <col min="5894" max="5894" width="20.7109375" style="69" customWidth="1"/>
    <col min="5895" max="5895" width="13.5703125" style="69" customWidth="1"/>
    <col min="5896" max="5896" width="11.85546875" style="69" customWidth="1"/>
    <col min="5897" max="5897" width="12.7109375" style="69" customWidth="1"/>
    <col min="5898" max="5898" width="26.5703125" style="69" customWidth="1"/>
    <col min="5899" max="5899" width="21.5703125" style="69" customWidth="1"/>
    <col min="5900" max="5900" width="15.5703125" style="69" customWidth="1"/>
    <col min="5901" max="5901" width="12" style="69" customWidth="1"/>
    <col min="5902" max="6144" width="9.140625" style="69"/>
    <col min="6145" max="6145" width="19.140625" style="69" customWidth="1"/>
    <col min="6146" max="6146" width="14.140625" style="69" customWidth="1"/>
    <col min="6147" max="6147" width="19.42578125" style="69" customWidth="1"/>
    <col min="6148" max="6148" width="19.5703125" style="69" customWidth="1"/>
    <col min="6149" max="6149" width="22" style="69" customWidth="1"/>
    <col min="6150" max="6150" width="20.7109375" style="69" customWidth="1"/>
    <col min="6151" max="6151" width="13.5703125" style="69" customWidth="1"/>
    <col min="6152" max="6152" width="11.85546875" style="69" customWidth="1"/>
    <col min="6153" max="6153" width="12.7109375" style="69" customWidth="1"/>
    <col min="6154" max="6154" width="26.5703125" style="69" customWidth="1"/>
    <col min="6155" max="6155" width="21.5703125" style="69" customWidth="1"/>
    <col min="6156" max="6156" width="15.5703125" style="69" customWidth="1"/>
    <col min="6157" max="6157" width="12" style="69" customWidth="1"/>
    <col min="6158" max="6400" width="9.140625" style="69"/>
    <col min="6401" max="6401" width="19.140625" style="69" customWidth="1"/>
    <col min="6402" max="6402" width="14.140625" style="69" customWidth="1"/>
    <col min="6403" max="6403" width="19.42578125" style="69" customWidth="1"/>
    <col min="6404" max="6404" width="19.5703125" style="69" customWidth="1"/>
    <col min="6405" max="6405" width="22" style="69" customWidth="1"/>
    <col min="6406" max="6406" width="20.7109375" style="69" customWidth="1"/>
    <col min="6407" max="6407" width="13.5703125" style="69" customWidth="1"/>
    <col min="6408" max="6408" width="11.85546875" style="69" customWidth="1"/>
    <col min="6409" max="6409" width="12.7109375" style="69" customWidth="1"/>
    <col min="6410" max="6410" width="26.5703125" style="69" customWidth="1"/>
    <col min="6411" max="6411" width="21.5703125" style="69" customWidth="1"/>
    <col min="6412" max="6412" width="15.5703125" style="69" customWidth="1"/>
    <col min="6413" max="6413" width="12" style="69" customWidth="1"/>
    <col min="6414" max="6656" width="9.140625" style="69"/>
    <col min="6657" max="6657" width="19.140625" style="69" customWidth="1"/>
    <col min="6658" max="6658" width="14.140625" style="69" customWidth="1"/>
    <col min="6659" max="6659" width="19.42578125" style="69" customWidth="1"/>
    <col min="6660" max="6660" width="19.5703125" style="69" customWidth="1"/>
    <col min="6661" max="6661" width="22" style="69" customWidth="1"/>
    <col min="6662" max="6662" width="20.7109375" style="69" customWidth="1"/>
    <col min="6663" max="6663" width="13.5703125" style="69" customWidth="1"/>
    <col min="6664" max="6664" width="11.85546875" style="69" customWidth="1"/>
    <col min="6665" max="6665" width="12.7109375" style="69" customWidth="1"/>
    <col min="6666" max="6666" width="26.5703125" style="69" customWidth="1"/>
    <col min="6667" max="6667" width="21.5703125" style="69" customWidth="1"/>
    <col min="6668" max="6668" width="15.5703125" style="69" customWidth="1"/>
    <col min="6669" max="6669" width="12" style="69" customWidth="1"/>
    <col min="6670" max="6912" width="9.140625" style="69"/>
    <col min="6913" max="6913" width="19.140625" style="69" customWidth="1"/>
    <col min="6914" max="6914" width="14.140625" style="69" customWidth="1"/>
    <col min="6915" max="6915" width="19.42578125" style="69" customWidth="1"/>
    <col min="6916" max="6916" width="19.5703125" style="69" customWidth="1"/>
    <col min="6917" max="6917" width="22" style="69" customWidth="1"/>
    <col min="6918" max="6918" width="20.7109375" style="69" customWidth="1"/>
    <col min="6919" max="6919" width="13.5703125" style="69" customWidth="1"/>
    <col min="6920" max="6920" width="11.85546875" style="69" customWidth="1"/>
    <col min="6921" max="6921" width="12.7109375" style="69" customWidth="1"/>
    <col min="6922" max="6922" width="26.5703125" style="69" customWidth="1"/>
    <col min="6923" max="6923" width="21.5703125" style="69" customWidth="1"/>
    <col min="6924" max="6924" width="15.5703125" style="69" customWidth="1"/>
    <col min="6925" max="6925" width="12" style="69" customWidth="1"/>
    <col min="6926" max="7168" width="9.140625" style="69"/>
    <col min="7169" max="7169" width="19.140625" style="69" customWidth="1"/>
    <col min="7170" max="7170" width="14.140625" style="69" customWidth="1"/>
    <col min="7171" max="7171" width="19.42578125" style="69" customWidth="1"/>
    <col min="7172" max="7172" width="19.5703125" style="69" customWidth="1"/>
    <col min="7173" max="7173" width="22" style="69" customWidth="1"/>
    <col min="7174" max="7174" width="20.7109375" style="69" customWidth="1"/>
    <col min="7175" max="7175" width="13.5703125" style="69" customWidth="1"/>
    <col min="7176" max="7176" width="11.85546875" style="69" customWidth="1"/>
    <col min="7177" max="7177" width="12.7109375" style="69" customWidth="1"/>
    <col min="7178" max="7178" width="26.5703125" style="69" customWidth="1"/>
    <col min="7179" max="7179" width="21.5703125" style="69" customWidth="1"/>
    <col min="7180" max="7180" width="15.5703125" style="69" customWidth="1"/>
    <col min="7181" max="7181" width="12" style="69" customWidth="1"/>
    <col min="7182" max="7424" width="9.140625" style="69"/>
    <col min="7425" max="7425" width="19.140625" style="69" customWidth="1"/>
    <col min="7426" max="7426" width="14.140625" style="69" customWidth="1"/>
    <col min="7427" max="7427" width="19.42578125" style="69" customWidth="1"/>
    <col min="7428" max="7428" width="19.5703125" style="69" customWidth="1"/>
    <col min="7429" max="7429" width="22" style="69" customWidth="1"/>
    <col min="7430" max="7430" width="20.7109375" style="69" customWidth="1"/>
    <col min="7431" max="7431" width="13.5703125" style="69" customWidth="1"/>
    <col min="7432" max="7432" width="11.85546875" style="69" customWidth="1"/>
    <col min="7433" max="7433" width="12.7109375" style="69" customWidth="1"/>
    <col min="7434" max="7434" width="26.5703125" style="69" customWidth="1"/>
    <col min="7435" max="7435" width="21.5703125" style="69" customWidth="1"/>
    <col min="7436" max="7436" width="15.5703125" style="69" customWidth="1"/>
    <col min="7437" max="7437" width="12" style="69" customWidth="1"/>
    <col min="7438" max="7680" width="9.140625" style="69"/>
    <col min="7681" max="7681" width="19.140625" style="69" customWidth="1"/>
    <col min="7682" max="7682" width="14.140625" style="69" customWidth="1"/>
    <col min="7683" max="7683" width="19.42578125" style="69" customWidth="1"/>
    <col min="7684" max="7684" width="19.5703125" style="69" customWidth="1"/>
    <col min="7685" max="7685" width="22" style="69" customWidth="1"/>
    <col min="7686" max="7686" width="20.7109375" style="69" customWidth="1"/>
    <col min="7687" max="7687" width="13.5703125" style="69" customWidth="1"/>
    <col min="7688" max="7688" width="11.85546875" style="69" customWidth="1"/>
    <col min="7689" max="7689" width="12.7109375" style="69" customWidth="1"/>
    <col min="7690" max="7690" width="26.5703125" style="69" customWidth="1"/>
    <col min="7691" max="7691" width="21.5703125" style="69" customWidth="1"/>
    <col min="7692" max="7692" width="15.5703125" style="69" customWidth="1"/>
    <col min="7693" max="7693" width="12" style="69" customWidth="1"/>
    <col min="7694" max="7936" width="9.140625" style="69"/>
    <col min="7937" max="7937" width="19.140625" style="69" customWidth="1"/>
    <col min="7938" max="7938" width="14.140625" style="69" customWidth="1"/>
    <col min="7939" max="7939" width="19.42578125" style="69" customWidth="1"/>
    <col min="7940" max="7940" width="19.5703125" style="69" customWidth="1"/>
    <col min="7941" max="7941" width="22" style="69" customWidth="1"/>
    <col min="7942" max="7942" width="20.7109375" style="69" customWidth="1"/>
    <col min="7943" max="7943" width="13.5703125" style="69" customWidth="1"/>
    <col min="7944" max="7944" width="11.85546875" style="69" customWidth="1"/>
    <col min="7945" max="7945" width="12.7109375" style="69" customWidth="1"/>
    <col min="7946" max="7946" width="26.5703125" style="69" customWidth="1"/>
    <col min="7947" max="7947" width="21.5703125" style="69" customWidth="1"/>
    <col min="7948" max="7948" width="15.5703125" style="69" customWidth="1"/>
    <col min="7949" max="7949" width="12" style="69" customWidth="1"/>
    <col min="7950" max="8192" width="9.140625" style="69"/>
    <col min="8193" max="8193" width="19.140625" style="69" customWidth="1"/>
    <col min="8194" max="8194" width="14.140625" style="69" customWidth="1"/>
    <col min="8195" max="8195" width="19.42578125" style="69" customWidth="1"/>
    <col min="8196" max="8196" width="19.5703125" style="69" customWidth="1"/>
    <col min="8197" max="8197" width="22" style="69" customWidth="1"/>
    <col min="8198" max="8198" width="20.7109375" style="69" customWidth="1"/>
    <col min="8199" max="8199" width="13.5703125" style="69" customWidth="1"/>
    <col min="8200" max="8200" width="11.85546875" style="69" customWidth="1"/>
    <col min="8201" max="8201" width="12.7109375" style="69" customWidth="1"/>
    <col min="8202" max="8202" width="26.5703125" style="69" customWidth="1"/>
    <col min="8203" max="8203" width="21.5703125" style="69" customWidth="1"/>
    <col min="8204" max="8204" width="15.5703125" style="69" customWidth="1"/>
    <col min="8205" max="8205" width="12" style="69" customWidth="1"/>
    <col min="8206" max="8448" width="9.140625" style="69"/>
    <col min="8449" max="8449" width="19.140625" style="69" customWidth="1"/>
    <col min="8450" max="8450" width="14.140625" style="69" customWidth="1"/>
    <col min="8451" max="8451" width="19.42578125" style="69" customWidth="1"/>
    <col min="8452" max="8452" width="19.5703125" style="69" customWidth="1"/>
    <col min="8453" max="8453" width="22" style="69" customWidth="1"/>
    <col min="8454" max="8454" width="20.7109375" style="69" customWidth="1"/>
    <col min="8455" max="8455" width="13.5703125" style="69" customWidth="1"/>
    <col min="8456" max="8456" width="11.85546875" style="69" customWidth="1"/>
    <col min="8457" max="8457" width="12.7109375" style="69" customWidth="1"/>
    <col min="8458" max="8458" width="26.5703125" style="69" customWidth="1"/>
    <col min="8459" max="8459" width="21.5703125" style="69" customWidth="1"/>
    <col min="8460" max="8460" width="15.5703125" style="69" customWidth="1"/>
    <col min="8461" max="8461" width="12" style="69" customWidth="1"/>
    <col min="8462" max="8704" width="9.140625" style="69"/>
    <col min="8705" max="8705" width="19.140625" style="69" customWidth="1"/>
    <col min="8706" max="8706" width="14.140625" style="69" customWidth="1"/>
    <col min="8707" max="8707" width="19.42578125" style="69" customWidth="1"/>
    <col min="8708" max="8708" width="19.5703125" style="69" customWidth="1"/>
    <col min="8709" max="8709" width="22" style="69" customWidth="1"/>
    <col min="8710" max="8710" width="20.7109375" style="69" customWidth="1"/>
    <col min="8711" max="8711" width="13.5703125" style="69" customWidth="1"/>
    <col min="8712" max="8712" width="11.85546875" style="69" customWidth="1"/>
    <col min="8713" max="8713" width="12.7109375" style="69" customWidth="1"/>
    <col min="8714" max="8714" width="26.5703125" style="69" customWidth="1"/>
    <col min="8715" max="8715" width="21.5703125" style="69" customWidth="1"/>
    <col min="8716" max="8716" width="15.5703125" style="69" customWidth="1"/>
    <col min="8717" max="8717" width="12" style="69" customWidth="1"/>
    <col min="8718" max="8960" width="9.140625" style="69"/>
    <col min="8961" max="8961" width="19.140625" style="69" customWidth="1"/>
    <col min="8962" max="8962" width="14.140625" style="69" customWidth="1"/>
    <col min="8963" max="8963" width="19.42578125" style="69" customWidth="1"/>
    <col min="8964" max="8964" width="19.5703125" style="69" customWidth="1"/>
    <col min="8965" max="8965" width="22" style="69" customWidth="1"/>
    <col min="8966" max="8966" width="20.7109375" style="69" customWidth="1"/>
    <col min="8967" max="8967" width="13.5703125" style="69" customWidth="1"/>
    <col min="8968" max="8968" width="11.85546875" style="69" customWidth="1"/>
    <col min="8969" max="8969" width="12.7109375" style="69" customWidth="1"/>
    <col min="8970" max="8970" width="26.5703125" style="69" customWidth="1"/>
    <col min="8971" max="8971" width="21.5703125" style="69" customWidth="1"/>
    <col min="8972" max="8972" width="15.5703125" style="69" customWidth="1"/>
    <col min="8973" max="8973" width="12" style="69" customWidth="1"/>
    <col min="8974" max="9216" width="9.140625" style="69"/>
    <col min="9217" max="9217" width="19.140625" style="69" customWidth="1"/>
    <col min="9218" max="9218" width="14.140625" style="69" customWidth="1"/>
    <col min="9219" max="9219" width="19.42578125" style="69" customWidth="1"/>
    <col min="9220" max="9220" width="19.5703125" style="69" customWidth="1"/>
    <col min="9221" max="9221" width="22" style="69" customWidth="1"/>
    <col min="9222" max="9222" width="20.7109375" style="69" customWidth="1"/>
    <col min="9223" max="9223" width="13.5703125" style="69" customWidth="1"/>
    <col min="9224" max="9224" width="11.85546875" style="69" customWidth="1"/>
    <col min="9225" max="9225" width="12.7109375" style="69" customWidth="1"/>
    <col min="9226" max="9226" width="26.5703125" style="69" customWidth="1"/>
    <col min="9227" max="9227" width="21.5703125" style="69" customWidth="1"/>
    <col min="9228" max="9228" width="15.5703125" style="69" customWidth="1"/>
    <col min="9229" max="9229" width="12" style="69" customWidth="1"/>
    <col min="9230" max="9472" width="9.140625" style="69"/>
    <col min="9473" max="9473" width="19.140625" style="69" customWidth="1"/>
    <col min="9474" max="9474" width="14.140625" style="69" customWidth="1"/>
    <col min="9475" max="9475" width="19.42578125" style="69" customWidth="1"/>
    <col min="9476" max="9476" width="19.5703125" style="69" customWidth="1"/>
    <col min="9477" max="9477" width="22" style="69" customWidth="1"/>
    <col min="9478" max="9478" width="20.7109375" style="69" customWidth="1"/>
    <col min="9479" max="9479" width="13.5703125" style="69" customWidth="1"/>
    <col min="9480" max="9480" width="11.85546875" style="69" customWidth="1"/>
    <col min="9481" max="9481" width="12.7109375" style="69" customWidth="1"/>
    <col min="9482" max="9482" width="26.5703125" style="69" customWidth="1"/>
    <col min="9483" max="9483" width="21.5703125" style="69" customWidth="1"/>
    <col min="9484" max="9484" width="15.5703125" style="69" customWidth="1"/>
    <col min="9485" max="9485" width="12" style="69" customWidth="1"/>
    <col min="9486" max="9728" width="9.140625" style="69"/>
    <col min="9729" max="9729" width="19.140625" style="69" customWidth="1"/>
    <col min="9730" max="9730" width="14.140625" style="69" customWidth="1"/>
    <col min="9731" max="9731" width="19.42578125" style="69" customWidth="1"/>
    <col min="9732" max="9732" width="19.5703125" style="69" customWidth="1"/>
    <col min="9733" max="9733" width="22" style="69" customWidth="1"/>
    <col min="9734" max="9734" width="20.7109375" style="69" customWidth="1"/>
    <col min="9735" max="9735" width="13.5703125" style="69" customWidth="1"/>
    <col min="9736" max="9736" width="11.85546875" style="69" customWidth="1"/>
    <col min="9737" max="9737" width="12.7109375" style="69" customWidth="1"/>
    <col min="9738" max="9738" width="26.5703125" style="69" customWidth="1"/>
    <col min="9739" max="9739" width="21.5703125" style="69" customWidth="1"/>
    <col min="9740" max="9740" width="15.5703125" style="69" customWidth="1"/>
    <col min="9741" max="9741" width="12" style="69" customWidth="1"/>
    <col min="9742" max="9984" width="9.140625" style="69"/>
    <col min="9985" max="9985" width="19.140625" style="69" customWidth="1"/>
    <col min="9986" max="9986" width="14.140625" style="69" customWidth="1"/>
    <col min="9987" max="9987" width="19.42578125" style="69" customWidth="1"/>
    <col min="9988" max="9988" width="19.5703125" style="69" customWidth="1"/>
    <col min="9989" max="9989" width="22" style="69" customWidth="1"/>
    <col min="9990" max="9990" width="20.7109375" style="69" customWidth="1"/>
    <col min="9991" max="9991" width="13.5703125" style="69" customWidth="1"/>
    <col min="9992" max="9992" width="11.85546875" style="69" customWidth="1"/>
    <col min="9993" max="9993" width="12.7109375" style="69" customWidth="1"/>
    <col min="9994" max="9994" width="26.5703125" style="69" customWidth="1"/>
    <col min="9995" max="9995" width="21.5703125" style="69" customWidth="1"/>
    <col min="9996" max="9996" width="15.5703125" style="69" customWidth="1"/>
    <col min="9997" max="9997" width="12" style="69" customWidth="1"/>
    <col min="9998" max="10240" width="9.140625" style="69"/>
    <col min="10241" max="10241" width="19.140625" style="69" customWidth="1"/>
    <col min="10242" max="10242" width="14.140625" style="69" customWidth="1"/>
    <col min="10243" max="10243" width="19.42578125" style="69" customWidth="1"/>
    <col min="10244" max="10244" width="19.5703125" style="69" customWidth="1"/>
    <col min="10245" max="10245" width="22" style="69" customWidth="1"/>
    <col min="10246" max="10246" width="20.7109375" style="69" customWidth="1"/>
    <col min="10247" max="10247" width="13.5703125" style="69" customWidth="1"/>
    <col min="10248" max="10248" width="11.85546875" style="69" customWidth="1"/>
    <col min="10249" max="10249" width="12.7109375" style="69" customWidth="1"/>
    <col min="10250" max="10250" width="26.5703125" style="69" customWidth="1"/>
    <col min="10251" max="10251" width="21.5703125" style="69" customWidth="1"/>
    <col min="10252" max="10252" width="15.5703125" style="69" customWidth="1"/>
    <col min="10253" max="10253" width="12" style="69" customWidth="1"/>
    <col min="10254" max="10496" width="9.140625" style="69"/>
    <col min="10497" max="10497" width="19.140625" style="69" customWidth="1"/>
    <col min="10498" max="10498" width="14.140625" style="69" customWidth="1"/>
    <col min="10499" max="10499" width="19.42578125" style="69" customWidth="1"/>
    <col min="10500" max="10500" width="19.5703125" style="69" customWidth="1"/>
    <col min="10501" max="10501" width="22" style="69" customWidth="1"/>
    <col min="10502" max="10502" width="20.7109375" style="69" customWidth="1"/>
    <col min="10503" max="10503" width="13.5703125" style="69" customWidth="1"/>
    <col min="10504" max="10504" width="11.85546875" style="69" customWidth="1"/>
    <col min="10505" max="10505" width="12.7109375" style="69" customWidth="1"/>
    <col min="10506" max="10506" width="26.5703125" style="69" customWidth="1"/>
    <col min="10507" max="10507" width="21.5703125" style="69" customWidth="1"/>
    <col min="10508" max="10508" width="15.5703125" style="69" customWidth="1"/>
    <col min="10509" max="10509" width="12" style="69" customWidth="1"/>
    <col min="10510" max="10752" width="9.140625" style="69"/>
    <col min="10753" max="10753" width="19.140625" style="69" customWidth="1"/>
    <col min="10754" max="10754" width="14.140625" style="69" customWidth="1"/>
    <col min="10755" max="10755" width="19.42578125" style="69" customWidth="1"/>
    <col min="10756" max="10756" width="19.5703125" style="69" customWidth="1"/>
    <col min="10757" max="10757" width="22" style="69" customWidth="1"/>
    <col min="10758" max="10758" width="20.7109375" style="69" customWidth="1"/>
    <col min="10759" max="10759" width="13.5703125" style="69" customWidth="1"/>
    <col min="10760" max="10760" width="11.85546875" style="69" customWidth="1"/>
    <col min="10761" max="10761" width="12.7109375" style="69" customWidth="1"/>
    <col min="10762" max="10762" width="26.5703125" style="69" customWidth="1"/>
    <col min="10763" max="10763" width="21.5703125" style="69" customWidth="1"/>
    <col min="10764" max="10764" width="15.5703125" style="69" customWidth="1"/>
    <col min="10765" max="10765" width="12" style="69" customWidth="1"/>
    <col min="10766" max="11008" width="9.140625" style="69"/>
    <col min="11009" max="11009" width="19.140625" style="69" customWidth="1"/>
    <col min="11010" max="11010" width="14.140625" style="69" customWidth="1"/>
    <col min="11011" max="11011" width="19.42578125" style="69" customWidth="1"/>
    <col min="11012" max="11012" width="19.5703125" style="69" customWidth="1"/>
    <col min="11013" max="11013" width="22" style="69" customWidth="1"/>
    <col min="11014" max="11014" width="20.7109375" style="69" customWidth="1"/>
    <col min="11015" max="11015" width="13.5703125" style="69" customWidth="1"/>
    <col min="11016" max="11016" width="11.85546875" style="69" customWidth="1"/>
    <col min="11017" max="11017" width="12.7109375" style="69" customWidth="1"/>
    <col min="11018" max="11018" width="26.5703125" style="69" customWidth="1"/>
    <col min="11019" max="11019" width="21.5703125" style="69" customWidth="1"/>
    <col min="11020" max="11020" width="15.5703125" style="69" customWidth="1"/>
    <col min="11021" max="11021" width="12" style="69" customWidth="1"/>
    <col min="11022" max="11264" width="9.140625" style="69"/>
    <col min="11265" max="11265" width="19.140625" style="69" customWidth="1"/>
    <col min="11266" max="11266" width="14.140625" style="69" customWidth="1"/>
    <col min="11267" max="11267" width="19.42578125" style="69" customWidth="1"/>
    <col min="11268" max="11268" width="19.5703125" style="69" customWidth="1"/>
    <col min="11269" max="11269" width="22" style="69" customWidth="1"/>
    <col min="11270" max="11270" width="20.7109375" style="69" customWidth="1"/>
    <col min="11271" max="11271" width="13.5703125" style="69" customWidth="1"/>
    <col min="11272" max="11272" width="11.85546875" style="69" customWidth="1"/>
    <col min="11273" max="11273" width="12.7109375" style="69" customWidth="1"/>
    <col min="11274" max="11274" width="26.5703125" style="69" customWidth="1"/>
    <col min="11275" max="11275" width="21.5703125" style="69" customWidth="1"/>
    <col min="11276" max="11276" width="15.5703125" style="69" customWidth="1"/>
    <col min="11277" max="11277" width="12" style="69" customWidth="1"/>
    <col min="11278" max="11520" width="9.140625" style="69"/>
    <col min="11521" max="11521" width="19.140625" style="69" customWidth="1"/>
    <col min="11522" max="11522" width="14.140625" style="69" customWidth="1"/>
    <col min="11523" max="11523" width="19.42578125" style="69" customWidth="1"/>
    <col min="11524" max="11524" width="19.5703125" style="69" customWidth="1"/>
    <col min="11525" max="11525" width="22" style="69" customWidth="1"/>
    <col min="11526" max="11526" width="20.7109375" style="69" customWidth="1"/>
    <col min="11527" max="11527" width="13.5703125" style="69" customWidth="1"/>
    <col min="11528" max="11528" width="11.85546875" style="69" customWidth="1"/>
    <col min="11529" max="11529" width="12.7109375" style="69" customWidth="1"/>
    <col min="11530" max="11530" width="26.5703125" style="69" customWidth="1"/>
    <col min="11531" max="11531" width="21.5703125" style="69" customWidth="1"/>
    <col min="11532" max="11532" width="15.5703125" style="69" customWidth="1"/>
    <col min="11533" max="11533" width="12" style="69" customWidth="1"/>
    <col min="11534" max="11776" width="9.140625" style="69"/>
    <col min="11777" max="11777" width="19.140625" style="69" customWidth="1"/>
    <col min="11778" max="11778" width="14.140625" style="69" customWidth="1"/>
    <col min="11779" max="11779" width="19.42578125" style="69" customWidth="1"/>
    <col min="11780" max="11780" width="19.5703125" style="69" customWidth="1"/>
    <col min="11781" max="11781" width="22" style="69" customWidth="1"/>
    <col min="11782" max="11782" width="20.7109375" style="69" customWidth="1"/>
    <col min="11783" max="11783" width="13.5703125" style="69" customWidth="1"/>
    <col min="11784" max="11784" width="11.85546875" style="69" customWidth="1"/>
    <col min="11785" max="11785" width="12.7109375" style="69" customWidth="1"/>
    <col min="11786" max="11786" width="26.5703125" style="69" customWidth="1"/>
    <col min="11787" max="11787" width="21.5703125" style="69" customWidth="1"/>
    <col min="11788" max="11788" width="15.5703125" style="69" customWidth="1"/>
    <col min="11789" max="11789" width="12" style="69" customWidth="1"/>
    <col min="11790" max="12032" width="9.140625" style="69"/>
    <col min="12033" max="12033" width="19.140625" style="69" customWidth="1"/>
    <col min="12034" max="12034" width="14.140625" style="69" customWidth="1"/>
    <col min="12035" max="12035" width="19.42578125" style="69" customWidth="1"/>
    <col min="12036" max="12036" width="19.5703125" style="69" customWidth="1"/>
    <col min="12037" max="12037" width="22" style="69" customWidth="1"/>
    <col min="12038" max="12038" width="20.7109375" style="69" customWidth="1"/>
    <col min="12039" max="12039" width="13.5703125" style="69" customWidth="1"/>
    <col min="12040" max="12040" width="11.85546875" style="69" customWidth="1"/>
    <col min="12041" max="12041" width="12.7109375" style="69" customWidth="1"/>
    <col min="12042" max="12042" width="26.5703125" style="69" customWidth="1"/>
    <col min="12043" max="12043" width="21.5703125" style="69" customWidth="1"/>
    <col min="12044" max="12044" width="15.5703125" style="69" customWidth="1"/>
    <col min="12045" max="12045" width="12" style="69" customWidth="1"/>
    <col min="12046" max="12288" width="9.140625" style="69"/>
    <col min="12289" max="12289" width="19.140625" style="69" customWidth="1"/>
    <col min="12290" max="12290" width="14.140625" style="69" customWidth="1"/>
    <col min="12291" max="12291" width="19.42578125" style="69" customWidth="1"/>
    <col min="12292" max="12292" width="19.5703125" style="69" customWidth="1"/>
    <col min="12293" max="12293" width="22" style="69" customWidth="1"/>
    <col min="12294" max="12294" width="20.7109375" style="69" customWidth="1"/>
    <col min="12295" max="12295" width="13.5703125" style="69" customWidth="1"/>
    <col min="12296" max="12296" width="11.85546875" style="69" customWidth="1"/>
    <col min="12297" max="12297" width="12.7109375" style="69" customWidth="1"/>
    <col min="12298" max="12298" width="26.5703125" style="69" customWidth="1"/>
    <col min="12299" max="12299" width="21.5703125" style="69" customWidth="1"/>
    <col min="12300" max="12300" width="15.5703125" style="69" customWidth="1"/>
    <col min="12301" max="12301" width="12" style="69" customWidth="1"/>
    <col min="12302" max="12544" width="9.140625" style="69"/>
    <col min="12545" max="12545" width="19.140625" style="69" customWidth="1"/>
    <col min="12546" max="12546" width="14.140625" style="69" customWidth="1"/>
    <col min="12547" max="12547" width="19.42578125" style="69" customWidth="1"/>
    <col min="12548" max="12548" width="19.5703125" style="69" customWidth="1"/>
    <col min="12549" max="12549" width="22" style="69" customWidth="1"/>
    <col min="12550" max="12550" width="20.7109375" style="69" customWidth="1"/>
    <col min="12551" max="12551" width="13.5703125" style="69" customWidth="1"/>
    <col min="12552" max="12552" width="11.85546875" style="69" customWidth="1"/>
    <col min="12553" max="12553" width="12.7109375" style="69" customWidth="1"/>
    <col min="12554" max="12554" width="26.5703125" style="69" customWidth="1"/>
    <col min="12555" max="12555" width="21.5703125" style="69" customWidth="1"/>
    <col min="12556" max="12556" width="15.5703125" style="69" customWidth="1"/>
    <col min="12557" max="12557" width="12" style="69" customWidth="1"/>
    <col min="12558" max="12800" width="9.140625" style="69"/>
    <col min="12801" max="12801" width="19.140625" style="69" customWidth="1"/>
    <col min="12802" max="12802" width="14.140625" style="69" customWidth="1"/>
    <col min="12803" max="12803" width="19.42578125" style="69" customWidth="1"/>
    <col min="12804" max="12804" width="19.5703125" style="69" customWidth="1"/>
    <col min="12805" max="12805" width="22" style="69" customWidth="1"/>
    <col min="12806" max="12806" width="20.7109375" style="69" customWidth="1"/>
    <col min="12807" max="12807" width="13.5703125" style="69" customWidth="1"/>
    <col min="12808" max="12808" width="11.85546875" style="69" customWidth="1"/>
    <col min="12809" max="12809" width="12.7109375" style="69" customWidth="1"/>
    <col min="12810" max="12810" width="26.5703125" style="69" customWidth="1"/>
    <col min="12811" max="12811" width="21.5703125" style="69" customWidth="1"/>
    <col min="12812" max="12812" width="15.5703125" style="69" customWidth="1"/>
    <col min="12813" max="12813" width="12" style="69" customWidth="1"/>
    <col min="12814" max="13056" width="9.140625" style="69"/>
    <col min="13057" max="13057" width="19.140625" style="69" customWidth="1"/>
    <col min="13058" max="13058" width="14.140625" style="69" customWidth="1"/>
    <col min="13059" max="13059" width="19.42578125" style="69" customWidth="1"/>
    <col min="13060" max="13060" width="19.5703125" style="69" customWidth="1"/>
    <col min="13061" max="13061" width="22" style="69" customWidth="1"/>
    <col min="13062" max="13062" width="20.7109375" style="69" customWidth="1"/>
    <col min="13063" max="13063" width="13.5703125" style="69" customWidth="1"/>
    <col min="13064" max="13064" width="11.85546875" style="69" customWidth="1"/>
    <col min="13065" max="13065" width="12.7109375" style="69" customWidth="1"/>
    <col min="13066" max="13066" width="26.5703125" style="69" customWidth="1"/>
    <col min="13067" max="13067" width="21.5703125" style="69" customWidth="1"/>
    <col min="13068" max="13068" width="15.5703125" style="69" customWidth="1"/>
    <col min="13069" max="13069" width="12" style="69" customWidth="1"/>
    <col min="13070" max="13312" width="9.140625" style="69"/>
    <col min="13313" max="13313" width="19.140625" style="69" customWidth="1"/>
    <col min="13314" max="13314" width="14.140625" style="69" customWidth="1"/>
    <col min="13315" max="13315" width="19.42578125" style="69" customWidth="1"/>
    <col min="13316" max="13316" width="19.5703125" style="69" customWidth="1"/>
    <col min="13317" max="13317" width="22" style="69" customWidth="1"/>
    <col min="13318" max="13318" width="20.7109375" style="69" customWidth="1"/>
    <col min="13319" max="13319" width="13.5703125" style="69" customWidth="1"/>
    <col min="13320" max="13320" width="11.85546875" style="69" customWidth="1"/>
    <col min="13321" max="13321" width="12.7109375" style="69" customWidth="1"/>
    <col min="13322" max="13322" width="26.5703125" style="69" customWidth="1"/>
    <col min="13323" max="13323" width="21.5703125" style="69" customWidth="1"/>
    <col min="13324" max="13324" width="15.5703125" style="69" customWidth="1"/>
    <col min="13325" max="13325" width="12" style="69" customWidth="1"/>
    <col min="13326" max="13568" width="9.140625" style="69"/>
    <col min="13569" max="13569" width="19.140625" style="69" customWidth="1"/>
    <col min="13570" max="13570" width="14.140625" style="69" customWidth="1"/>
    <col min="13571" max="13571" width="19.42578125" style="69" customWidth="1"/>
    <col min="13572" max="13572" width="19.5703125" style="69" customWidth="1"/>
    <col min="13573" max="13573" width="22" style="69" customWidth="1"/>
    <col min="13574" max="13574" width="20.7109375" style="69" customWidth="1"/>
    <col min="13575" max="13575" width="13.5703125" style="69" customWidth="1"/>
    <col min="13576" max="13576" width="11.85546875" style="69" customWidth="1"/>
    <col min="13577" max="13577" width="12.7109375" style="69" customWidth="1"/>
    <col min="13578" max="13578" width="26.5703125" style="69" customWidth="1"/>
    <col min="13579" max="13579" width="21.5703125" style="69" customWidth="1"/>
    <col min="13580" max="13580" width="15.5703125" style="69" customWidth="1"/>
    <col min="13581" max="13581" width="12" style="69" customWidth="1"/>
    <col min="13582" max="13824" width="9.140625" style="69"/>
    <col min="13825" max="13825" width="19.140625" style="69" customWidth="1"/>
    <col min="13826" max="13826" width="14.140625" style="69" customWidth="1"/>
    <col min="13827" max="13827" width="19.42578125" style="69" customWidth="1"/>
    <col min="13828" max="13828" width="19.5703125" style="69" customWidth="1"/>
    <col min="13829" max="13829" width="22" style="69" customWidth="1"/>
    <col min="13830" max="13830" width="20.7109375" style="69" customWidth="1"/>
    <col min="13831" max="13831" width="13.5703125" style="69" customWidth="1"/>
    <col min="13832" max="13832" width="11.85546875" style="69" customWidth="1"/>
    <col min="13833" max="13833" width="12.7109375" style="69" customWidth="1"/>
    <col min="13834" max="13834" width="26.5703125" style="69" customWidth="1"/>
    <col min="13835" max="13835" width="21.5703125" style="69" customWidth="1"/>
    <col min="13836" max="13836" width="15.5703125" style="69" customWidth="1"/>
    <col min="13837" max="13837" width="12" style="69" customWidth="1"/>
    <col min="13838" max="14080" width="9.140625" style="69"/>
    <col min="14081" max="14081" width="19.140625" style="69" customWidth="1"/>
    <col min="14082" max="14082" width="14.140625" style="69" customWidth="1"/>
    <col min="14083" max="14083" width="19.42578125" style="69" customWidth="1"/>
    <col min="14084" max="14084" width="19.5703125" style="69" customWidth="1"/>
    <col min="14085" max="14085" width="22" style="69" customWidth="1"/>
    <col min="14086" max="14086" width="20.7109375" style="69" customWidth="1"/>
    <col min="14087" max="14087" width="13.5703125" style="69" customWidth="1"/>
    <col min="14088" max="14088" width="11.85546875" style="69" customWidth="1"/>
    <col min="14089" max="14089" width="12.7109375" style="69" customWidth="1"/>
    <col min="14090" max="14090" width="26.5703125" style="69" customWidth="1"/>
    <col min="14091" max="14091" width="21.5703125" style="69" customWidth="1"/>
    <col min="14092" max="14092" width="15.5703125" style="69" customWidth="1"/>
    <col min="14093" max="14093" width="12" style="69" customWidth="1"/>
    <col min="14094" max="14336" width="9.140625" style="69"/>
    <col min="14337" max="14337" width="19.140625" style="69" customWidth="1"/>
    <col min="14338" max="14338" width="14.140625" style="69" customWidth="1"/>
    <col min="14339" max="14339" width="19.42578125" style="69" customWidth="1"/>
    <col min="14340" max="14340" width="19.5703125" style="69" customWidth="1"/>
    <col min="14341" max="14341" width="22" style="69" customWidth="1"/>
    <col min="14342" max="14342" width="20.7109375" style="69" customWidth="1"/>
    <col min="14343" max="14343" width="13.5703125" style="69" customWidth="1"/>
    <col min="14344" max="14344" width="11.85546875" style="69" customWidth="1"/>
    <col min="14345" max="14345" width="12.7109375" style="69" customWidth="1"/>
    <col min="14346" max="14346" width="26.5703125" style="69" customWidth="1"/>
    <col min="14347" max="14347" width="21.5703125" style="69" customWidth="1"/>
    <col min="14348" max="14348" width="15.5703125" style="69" customWidth="1"/>
    <col min="14349" max="14349" width="12" style="69" customWidth="1"/>
    <col min="14350" max="14592" width="9.140625" style="69"/>
    <col min="14593" max="14593" width="19.140625" style="69" customWidth="1"/>
    <col min="14594" max="14594" width="14.140625" style="69" customWidth="1"/>
    <col min="14595" max="14595" width="19.42578125" style="69" customWidth="1"/>
    <col min="14596" max="14596" width="19.5703125" style="69" customWidth="1"/>
    <col min="14597" max="14597" width="22" style="69" customWidth="1"/>
    <col min="14598" max="14598" width="20.7109375" style="69" customWidth="1"/>
    <col min="14599" max="14599" width="13.5703125" style="69" customWidth="1"/>
    <col min="14600" max="14600" width="11.85546875" style="69" customWidth="1"/>
    <col min="14601" max="14601" width="12.7109375" style="69" customWidth="1"/>
    <col min="14602" max="14602" width="26.5703125" style="69" customWidth="1"/>
    <col min="14603" max="14603" width="21.5703125" style="69" customWidth="1"/>
    <col min="14604" max="14604" width="15.5703125" style="69" customWidth="1"/>
    <col min="14605" max="14605" width="12" style="69" customWidth="1"/>
    <col min="14606" max="14848" width="9.140625" style="69"/>
    <col min="14849" max="14849" width="19.140625" style="69" customWidth="1"/>
    <col min="14850" max="14850" width="14.140625" style="69" customWidth="1"/>
    <col min="14851" max="14851" width="19.42578125" style="69" customWidth="1"/>
    <col min="14852" max="14852" width="19.5703125" style="69" customWidth="1"/>
    <col min="14853" max="14853" width="22" style="69" customWidth="1"/>
    <col min="14854" max="14854" width="20.7109375" style="69" customWidth="1"/>
    <col min="14855" max="14855" width="13.5703125" style="69" customWidth="1"/>
    <col min="14856" max="14856" width="11.85546875" style="69" customWidth="1"/>
    <col min="14857" max="14857" width="12.7109375" style="69" customWidth="1"/>
    <col min="14858" max="14858" width="26.5703125" style="69" customWidth="1"/>
    <col min="14859" max="14859" width="21.5703125" style="69" customWidth="1"/>
    <col min="14860" max="14860" width="15.5703125" style="69" customWidth="1"/>
    <col min="14861" max="14861" width="12" style="69" customWidth="1"/>
    <col min="14862" max="15104" width="9.140625" style="69"/>
    <col min="15105" max="15105" width="19.140625" style="69" customWidth="1"/>
    <col min="15106" max="15106" width="14.140625" style="69" customWidth="1"/>
    <col min="15107" max="15107" width="19.42578125" style="69" customWidth="1"/>
    <col min="15108" max="15108" width="19.5703125" style="69" customWidth="1"/>
    <col min="15109" max="15109" width="22" style="69" customWidth="1"/>
    <col min="15110" max="15110" width="20.7109375" style="69" customWidth="1"/>
    <col min="15111" max="15111" width="13.5703125" style="69" customWidth="1"/>
    <col min="15112" max="15112" width="11.85546875" style="69" customWidth="1"/>
    <col min="15113" max="15113" width="12.7109375" style="69" customWidth="1"/>
    <col min="15114" max="15114" width="26.5703125" style="69" customWidth="1"/>
    <col min="15115" max="15115" width="21.5703125" style="69" customWidth="1"/>
    <col min="15116" max="15116" width="15.5703125" style="69" customWidth="1"/>
    <col min="15117" max="15117" width="12" style="69" customWidth="1"/>
    <col min="15118" max="15360" width="9.140625" style="69"/>
    <col min="15361" max="15361" width="19.140625" style="69" customWidth="1"/>
    <col min="15362" max="15362" width="14.140625" style="69" customWidth="1"/>
    <col min="15363" max="15363" width="19.42578125" style="69" customWidth="1"/>
    <col min="15364" max="15364" width="19.5703125" style="69" customWidth="1"/>
    <col min="15365" max="15365" width="22" style="69" customWidth="1"/>
    <col min="15366" max="15366" width="20.7109375" style="69" customWidth="1"/>
    <col min="15367" max="15367" width="13.5703125" style="69" customWidth="1"/>
    <col min="15368" max="15368" width="11.85546875" style="69" customWidth="1"/>
    <col min="15369" max="15369" width="12.7109375" style="69" customWidth="1"/>
    <col min="15370" max="15370" width="26.5703125" style="69" customWidth="1"/>
    <col min="15371" max="15371" width="21.5703125" style="69" customWidth="1"/>
    <col min="15372" max="15372" width="15.5703125" style="69" customWidth="1"/>
    <col min="15373" max="15373" width="12" style="69" customWidth="1"/>
    <col min="15374" max="15616" width="9.140625" style="69"/>
    <col min="15617" max="15617" width="19.140625" style="69" customWidth="1"/>
    <col min="15618" max="15618" width="14.140625" style="69" customWidth="1"/>
    <col min="15619" max="15619" width="19.42578125" style="69" customWidth="1"/>
    <col min="15620" max="15620" width="19.5703125" style="69" customWidth="1"/>
    <col min="15621" max="15621" width="22" style="69" customWidth="1"/>
    <col min="15622" max="15622" width="20.7109375" style="69" customWidth="1"/>
    <col min="15623" max="15623" width="13.5703125" style="69" customWidth="1"/>
    <col min="15624" max="15624" width="11.85546875" style="69" customWidth="1"/>
    <col min="15625" max="15625" width="12.7109375" style="69" customWidth="1"/>
    <col min="15626" max="15626" width="26.5703125" style="69" customWidth="1"/>
    <col min="15627" max="15627" width="21.5703125" style="69" customWidth="1"/>
    <col min="15628" max="15628" width="15.5703125" style="69" customWidth="1"/>
    <col min="15629" max="15629" width="12" style="69" customWidth="1"/>
    <col min="15630" max="15872" width="9.140625" style="69"/>
    <col min="15873" max="15873" width="19.140625" style="69" customWidth="1"/>
    <col min="15874" max="15874" width="14.140625" style="69" customWidth="1"/>
    <col min="15875" max="15875" width="19.42578125" style="69" customWidth="1"/>
    <col min="15876" max="15876" width="19.5703125" style="69" customWidth="1"/>
    <col min="15877" max="15877" width="22" style="69" customWidth="1"/>
    <col min="15878" max="15878" width="20.7109375" style="69" customWidth="1"/>
    <col min="15879" max="15879" width="13.5703125" style="69" customWidth="1"/>
    <col min="15880" max="15880" width="11.85546875" style="69" customWidth="1"/>
    <col min="15881" max="15881" width="12.7109375" style="69" customWidth="1"/>
    <col min="15882" max="15882" width="26.5703125" style="69" customWidth="1"/>
    <col min="15883" max="15883" width="21.5703125" style="69" customWidth="1"/>
    <col min="15884" max="15884" width="15.5703125" style="69" customWidth="1"/>
    <col min="15885" max="15885" width="12" style="69" customWidth="1"/>
    <col min="15886" max="16128" width="9.140625" style="69"/>
    <col min="16129" max="16129" width="19.140625" style="69" customWidth="1"/>
    <col min="16130" max="16130" width="14.140625" style="69" customWidth="1"/>
    <col min="16131" max="16131" width="19.42578125" style="69" customWidth="1"/>
    <col min="16132" max="16132" width="19.5703125" style="69" customWidth="1"/>
    <col min="16133" max="16133" width="22" style="69" customWidth="1"/>
    <col min="16134" max="16134" width="20.7109375" style="69" customWidth="1"/>
    <col min="16135" max="16135" width="13.5703125" style="69" customWidth="1"/>
    <col min="16136" max="16136" width="11.85546875" style="69" customWidth="1"/>
    <col min="16137" max="16137" width="12.7109375" style="69" customWidth="1"/>
    <col min="16138" max="16138" width="26.5703125" style="69" customWidth="1"/>
    <col min="16139" max="16139" width="21.5703125" style="69" customWidth="1"/>
    <col min="16140" max="16140" width="15.5703125" style="69" customWidth="1"/>
    <col min="16141" max="16141" width="12" style="69" customWidth="1"/>
    <col min="16142" max="16384" width="9.140625" style="69"/>
  </cols>
  <sheetData>
    <row r="1" spans="1:13" ht="83.1" customHeight="1">
      <c r="A1" s="256" t="s">
        <v>1</v>
      </c>
      <c r="B1" s="257" t="s">
        <v>2</v>
      </c>
      <c r="C1" s="257" t="s">
        <v>11</v>
      </c>
      <c r="D1" s="257" t="s">
        <v>0</v>
      </c>
      <c r="E1" s="257" t="s">
        <v>12</v>
      </c>
      <c r="F1" s="257" t="s">
        <v>3</v>
      </c>
      <c r="G1" s="257" t="s">
        <v>4</v>
      </c>
      <c r="H1" s="257" t="s">
        <v>5</v>
      </c>
      <c r="I1" s="257" t="s">
        <v>6</v>
      </c>
      <c r="J1" s="257" t="s">
        <v>10</v>
      </c>
      <c r="K1" s="257" t="s">
        <v>8</v>
      </c>
      <c r="L1" s="257" t="s">
        <v>9</v>
      </c>
      <c r="M1" s="229" t="s">
        <v>7</v>
      </c>
    </row>
    <row r="2" spans="1:13" ht="83.1" customHeight="1">
      <c r="A2" s="258" t="s">
        <v>1148</v>
      </c>
      <c r="B2" s="259" t="s">
        <v>1141</v>
      </c>
      <c r="C2" s="260" t="s">
        <v>1142</v>
      </c>
      <c r="D2" s="258" t="s">
        <v>1143</v>
      </c>
      <c r="E2" s="260" t="s">
        <v>1144</v>
      </c>
      <c r="F2" s="261">
        <v>550</v>
      </c>
      <c r="G2" s="262">
        <v>45812</v>
      </c>
      <c r="H2" s="263"/>
      <c r="I2" s="264" t="s">
        <v>1145</v>
      </c>
      <c r="J2" s="265" t="s">
        <v>1146</v>
      </c>
      <c r="K2" s="266" t="s">
        <v>1147</v>
      </c>
      <c r="L2" s="266">
        <v>39241289</v>
      </c>
      <c r="M2" s="229"/>
    </row>
    <row r="3" spans="1:13" ht="54" customHeight="1">
      <c r="A3" s="258" t="s">
        <v>1148</v>
      </c>
      <c r="B3" s="259" t="s">
        <v>1141</v>
      </c>
      <c r="C3" s="267" t="s">
        <v>1149</v>
      </c>
      <c r="D3" s="258" t="s">
        <v>1143</v>
      </c>
      <c r="E3" s="258" t="s">
        <v>1150</v>
      </c>
      <c r="F3" s="268">
        <v>145</v>
      </c>
      <c r="G3" s="269">
        <v>45827</v>
      </c>
      <c r="H3" s="258"/>
      <c r="I3" s="264" t="s">
        <v>1145</v>
      </c>
      <c r="J3" s="210" t="s">
        <v>1151</v>
      </c>
      <c r="K3" s="64" t="s">
        <v>1152</v>
      </c>
      <c r="L3" s="232">
        <v>2510403753</v>
      </c>
      <c r="M3" s="270"/>
    </row>
    <row r="4" spans="1:13" ht="78.75">
      <c r="A4" s="258" t="s">
        <v>1148</v>
      </c>
      <c r="B4" s="171" t="s">
        <v>1141</v>
      </c>
      <c r="C4" s="64" t="s">
        <v>1149</v>
      </c>
      <c r="D4" s="232" t="s">
        <v>1143</v>
      </c>
      <c r="E4" s="54" t="s">
        <v>1153</v>
      </c>
      <c r="F4" s="168">
        <v>109.63200000000001</v>
      </c>
      <c r="G4" s="41">
        <v>45838</v>
      </c>
      <c r="H4" s="204"/>
      <c r="I4" s="264" t="s">
        <v>1145</v>
      </c>
      <c r="J4" s="174" t="s">
        <v>1154</v>
      </c>
      <c r="K4" s="39" t="s">
        <v>1155</v>
      </c>
      <c r="L4" s="40">
        <v>45508276</v>
      </c>
      <c r="M4" s="204"/>
    </row>
    <row r="5" spans="1:13" ht="78.75">
      <c r="A5" s="258" t="s">
        <v>1148</v>
      </c>
      <c r="B5" s="171" t="s">
        <v>1141</v>
      </c>
      <c r="C5" s="111" t="s">
        <v>1156</v>
      </c>
      <c r="D5" s="232" t="s">
        <v>1143</v>
      </c>
      <c r="E5" s="54" t="s">
        <v>1157</v>
      </c>
      <c r="F5" s="168">
        <v>88.8</v>
      </c>
      <c r="G5" s="41">
        <v>45904</v>
      </c>
      <c r="H5" s="204"/>
      <c r="I5" s="264" t="s">
        <v>1145</v>
      </c>
      <c r="J5" s="174" t="s">
        <v>1158</v>
      </c>
      <c r="K5" s="39" t="s">
        <v>1159</v>
      </c>
      <c r="L5" s="40">
        <v>42641401</v>
      </c>
      <c r="M5" s="204"/>
    </row>
    <row r="6" spans="1:13" ht="78.75">
      <c r="A6" s="258" t="s">
        <v>1148</v>
      </c>
      <c r="B6" s="171" t="s">
        <v>1141</v>
      </c>
      <c r="C6" s="111" t="s">
        <v>1156</v>
      </c>
      <c r="D6" s="232" t="s">
        <v>1143</v>
      </c>
      <c r="E6" s="54" t="s">
        <v>1160</v>
      </c>
      <c r="F6" s="168">
        <v>49.5</v>
      </c>
      <c r="G6" s="41">
        <v>45889</v>
      </c>
      <c r="H6" s="204"/>
      <c r="I6" s="264" t="s">
        <v>1145</v>
      </c>
      <c r="J6" s="271"/>
      <c r="K6" s="39" t="s">
        <v>1161</v>
      </c>
      <c r="L6" s="40">
        <v>2830911644</v>
      </c>
      <c r="M6" s="204"/>
    </row>
    <row r="7" spans="1:13" ht="78.75">
      <c r="A7" s="258" t="s">
        <v>1148</v>
      </c>
      <c r="B7" s="171" t="s">
        <v>1141</v>
      </c>
      <c r="C7" s="111" t="s">
        <v>1156</v>
      </c>
      <c r="D7" s="232" t="s">
        <v>1143</v>
      </c>
      <c r="E7" s="54" t="s">
        <v>1162</v>
      </c>
      <c r="F7" s="168">
        <v>186</v>
      </c>
      <c r="G7" s="41">
        <v>45853</v>
      </c>
      <c r="H7" s="204"/>
      <c r="I7" s="264" t="s">
        <v>1145</v>
      </c>
      <c r="J7" s="174" t="s">
        <v>1163</v>
      </c>
      <c r="K7" s="39" t="s">
        <v>1164</v>
      </c>
      <c r="L7" s="40">
        <v>30274929</v>
      </c>
      <c r="M7" s="204"/>
    </row>
    <row r="8" spans="1:13" ht="78.75">
      <c r="A8" s="258" t="s">
        <v>1148</v>
      </c>
      <c r="B8" s="171" t="s">
        <v>1141</v>
      </c>
      <c r="C8" s="272" t="s">
        <v>1165</v>
      </c>
      <c r="D8" s="232" t="s">
        <v>1143</v>
      </c>
      <c r="E8" s="54" t="s">
        <v>1166</v>
      </c>
      <c r="F8" s="168">
        <v>118.6</v>
      </c>
      <c r="G8" s="41">
        <v>45853</v>
      </c>
      <c r="H8" s="204"/>
      <c r="I8" s="264" t="s">
        <v>1145</v>
      </c>
      <c r="J8" s="174" t="s">
        <v>1167</v>
      </c>
      <c r="K8" s="39" t="s">
        <v>1168</v>
      </c>
      <c r="L8" s="40">
        <v>3370405485</v>
      </c>
      <c r="M8" s="204"/>
    </row>
    <row r="9" spans="1:13" ht="78.75">
      <c r="A9" s="258" t="s">
        <v>1148</v>
      </c>
      <c r="B9" s="171" t="s">
        <v>1141</v>
      </c>
      <c r="C9" s="272" t="s">
        <v>1169</v>
      </c>
      <c r="D9" s="232" t="s">
        <v>1143</v>
      </c>
      <c r="E9" s="54" t="s">
        <v>1170</v>
      </c>
      <c r="F9" s="168">
        <v>124</v>
      </c>
      <c r="G9" s="41">
        <v>45926</v>
      </c>
      <c r="H9" s="204"/>
      <c r="I9" s="264" t="s">
        <v>1145</v>
      </c>
      <c r="J9" s="174" t="s">
        <v>1171</v>
      </c>
      <c r="K9" s="39" t="s">
        <v>1172</v>
      </c>
      <c r="L9" s="40">
        <v>243814622</v>
      </c>
      <c r="M9" s="204"/>
    </row>
    <row r="10" spans="1:13" ht="78.75">
      <c r="A10" s="258" t="s">
        <v>1148</v>
      </c>
      <c r="B10" s="171" t="s">
        <v>1141</v>
      </c>
      <c r="C10" s="272" t="s">
        <v>1169</v>
      </c>
      <c r="D10" s="232" t="s">
        <v>1143</v>
      </c>
      <c r="E10" s="54" t="s">
        <v>1173</v>
      </c>
      <c r="F10" s="168">
        <v>59.9</v>
      </c>
      <c r="G10" s="41">
        <v>45909</v>
      </c>
      <c r="H10" s="204"/>
      <c r="I10" s="264" t="s">
        <v>1145</v>
      </c>
      <c r="J10" s="174" t="s">
        <v>1174</v>
      </c>
      <c r="K10" s="39" t="s">
        <v>1175</v>
      </c>
      <c r="L10" s="40">
        <v>3252707830</v>
      </c>
      <c r="M10" s="204"/>
    </row>
    <row r="11" spans="1:13" ht="78.75">
      <c r="A11" s="258" t="s">
        <v>1148</v>
      </c>
      <c r="B11" s="171" t="s">
        <v>1141</v>
      </c>
      <c r="C11" s="272" t="s">
        <v>1176</v>
      </c>
      <c r="D11" s="232" t="s">
        <v>1143</v>
      </c>
      <c r="E11" s="54" t="s">
        <v>1177</v>
      </c>
      <c r="F11" s="168">
        <v>164.999</v>
      </c>
      <c r="G11" s="41">
        <v>45846</v>
      </c>
      <c r="H11" s="204"/>
      <c r="I11" s="264" t="s">
        <v>1145</v>
      </c>
      <c r="J11" s="174" t="s">
        <v>1178</v>
      </c>
      <c r="K11" s="39" t="s">
        <v>1179</v>
      </c>
      <c r="L11" s="40">
        <v>2536009895</v>
      </c>
      <c r="M11" s="204"/>
    </row>
    <row r="12" spans="1:13" ht="78.75">
      <c r="A12" s="258" t="s">
        <v>1148</v>
      </c>
      <c r="B12" s="171" t="s">
        <v>1141</v>
      </c>
      <c r="C12" s="272" t="s">
        <v>1176</v>
      </c>
      <c r="D12" s="232" t="s">
        <v>1143</v>
      </c>
      <c r="E12" s="54" t="s">
        <v>1180</v>
      </c>
      <c r="F12" s="168">
        <v>26.5</v>
      </c>
      <c r="G12" s="41">
        <v>45908</v>
      </c>
      <c r="H12" s="204"/>
      <c r="I12" s="264" t="s">
        <v>1145</v>
      </c>
      <c r="J12" s="174" t="s">
        <v>1181</v>
      </c>
      <c r="K12" s="39" t="s">
        <v>1182</v>
      </c>
      <c r="L12" s="40">
        <v>2635714195</v>
      </c>
      <c r="M12" s="204"/>
    </row>
    <row r="13" spans="1:13" ht="78.75">
      <c r="A13" s="258" t="s">
        <v>1148</v>
      </c>
      <c r="B13" s="171" t="s">
        <v>1141</v>
      </c>
      <c r="C13" s="272" t="s">
        <v>1183</v>
      </c>
      <c r="D13" s="232" t="s">
        <v>1143</v>
      </c>
      <c r="E13" s="54" t="s">
        <v>1184</v>
      </c>
      <c r="F13" s="168">
        <v>520.99900000000002</v>
      </c>
      <c r="G13" s="41">
        <v>45856</v>
      </c>
      <c r="H13" s="204"/>
      <c r="I13" s="264" t="s">
        <v>1145</v>
      </c>
      <c r="J13" s="174" t="s">
        <v>1185</v>
      </c>
      <c r="K13" s="39" t="s">
        <v>1186</v>
      </c>
      <c r="L13" s="40">
        <v>2187004259</v>
      </c>
      <c r="M13" s="204"/>
    </row>
    <row r="14" spans="1:13" ht="78.75">
      <c r="A14" s="258" t="s">
        <v>1148</v>
      </c>
      <c r="B14" s="171" t="s">
        <v>1141</v>
      </c>
      <c r="C14" s="272" t="s">
        <v>1183</v>
      </c>
      <c r="D14" s="232" t="s">
        <v>1143</v>
      </c>
      <c r="E14" s="54" t="s">
        <v>1187</v>
      </c>
      <c r="F14" s="168">
        <v>147</v>
      </c>
      <c r="G14" s="41">
        <v>45902</v>
      </c>
      <c r="H14" s="204"/>
      <c r="I14" s="264" t="s">
        <v>1145</v>
      </c>
      <c r="J14" s="174" t="s">
        <v>1188</v>
      </c>
      <c r="K14" s="39" t="s">
        <v>1189</v>
      </c>
      <c r="L14" s="40">
        <v>3314415351</v>
      </c>
      <c r="M14" s="204"/>
    </row>
    <row r="15" spans="1:13" ht="78.75">
      <c r="A15" s="258" t="s">
        <v>1148</v>
      </c>
      <c r="B15" s="171" t="s">
        <v>1141</v>
      </c>
      <c r="C15" s="272" t="s">
        <v>1190</v>
      </c>
      <c r="D15" s="232" t="s">
        <v>1143</v>
      </c>
      <c r="E15" s="54" t="s">
        <v>1191</v>
      </c>
      <c r="F15" s="168">
        <v>20.8</v>
      </c>
      <c r="G15" s="41">
        <v>45909</v>
      </c>
      <c r="H15" s="204"/>
      <c r="I15" s="264" t="s">
        <v>1145</v>
      </c>
      <c r="J15" s="174" t="s">
        <v>1174</v>
      </c>
      <c r="K15" s="39" t="s">
        <v>1175</v>
      </c>
      <c r="L15" s="40">
        <v>3252707830</v>
      </c>
      <c r="M15" s="204"/>
    </row>
    <row r="16" spans="1:13" ht="78.75">
      <c r="A16" s="258" t="s">
        <v>1148</v>
      </c>
      <c r="B16" s="171" t="s">
        <v>1141</v>
      </c>
      <c r="C16" s="272" t="s">
        <v>1190</v>
      </c>
      <c r="D16" s="232" t="s">
        <v>1143</v>
      </c>
      <c r="E16" s="54" t="s">
        <v>1192</v>
      </c>
      <c r="F16" s="168">
        <v>48</v>
      </c>
      <c r="G16" s="41">
        <v>45909</v>
      </c>
      <c r="H16" s="204"/>
      <c r="I16" s="264" t="s">
        <v>1145</v>
      </c>
      <c r="J16" s="174" t="s">
        <v>1174</v>
      </c>
      <c r="K16" s="39" t="s">
        <v>1175</v>
      </c>
      <c r="L16" s="40">
        <v>3252707830</v>
      </c>
      <c r="M16" s="204"/>
    </row>
    <row r="17" spans="1:14" ht="66.75" customHeight="1">
      <c r="A17" s="258" t="s">
        <v>1148</v>
      </c>
      <c r="B17" s="171" t="s">
        <v>1141</v>
      </c>
      <c r="C17" s="272" t="s">
        <v>1190</v>
      </c>
      <c r="D17" s="232" t="s">
        <v>1143</v>
      </c>
      <c r="E17" s="54" t="s">
        <v>1193</v>
      </c>
      <c r="F17" s="168">
        <v>40</v>
      </c>
      <c r="G17" s="41">
        <v>45865</v>
      </c>
      <c r="H17" s="204"/>
      <c r="I17" s="234" t="s">
        <v>1145</v>
      </c>
      <c r="J17" s="271"/>
      <c r="K17" s="39" t="s">
        <v>1194</v>
      </c>
      <c r="L17" s="40">
        <v>3397507517</v>
      </c>
      <c r="M17" s="204"/>
    </row>
    <row r="18" spans="1:14" ht="78.75">
      <c r="A18" s="258" t="s">
        <v>1148</v>
      </c>
      <c r="B18" s="171" t="s">
        <v>1141</v>
      </c>
      <c r="C18" s="272" t="s">
        <v>1190</v>
      </c>
      <c r="D18" s="232" t="s">
        <v>1143</v>
      </c>
      <c r="E18" s="54" t="s">
        <v>1173</v>
      </c>
      <c r="F18" s="168">
        <v>59.9</v>
      </c>
      <c r="G18" s="41">
        <v>45909</v>
      </c>
      <c r="H18" s="204"/>
      <c r="I18" s="264" t="s">
        <v>1145</v>
      </c>
      <c r="J18" s="174" t="s">
        <v>1174</v>
      </c>
      <c r="K18" s="39" t="s">
        <v>1175</v>
      </c>
      <c r="L18" s="40">
        <v>3252707830</v>
      </c>
      <c r="M18" s="204"/>
    </row>
    <row r="19" spans="1:14" ht="78.75">
      <c r="A19" s="258" t="s">
        <v>1148</v>
      </c>
      <c r="B19" s="171" t="s">
        <v>1141</v>
      </c>
      <c r="C19" s="272" t="s">
        <v>1190</v>
      </c>
      <c r="D19" s="232" t="s">
        <v>1143</v>
      </c>
      <c r="E19" s="54" t="s">
        <v>1195</v>
      </c>
      <c r="F19" s="168">
        <v>32.951000000000001</v>
      </c>
      <c r="G19" s="41">
        <v>45909</v>
      </c>
      <c r="H19" s="204"/>
      <c r="I19" s="264" t="s">
        <v>1145</v>
      </c>
      <c r="J19" s="174" t="s">
        <v>1174</v>
      </c>
      <c r="K19" s="39" t="s">
        <v>1175</v>
      </c>
      <c r="L19" s="40">
        <v>3252707830</v>
      </c>
      <c r="M19" s="204"/>
    </row>
    <row r="20" spans="1:14" ht="78.75">
      <c r="A20" s="258" t="s">
        <v>1148</v>
      </c>
      <c r="B20" s="171" t="s">
        <v>1141</v>
      </c>
      <c r="C20" s="272" t="s">
        <v>1190</v>
      </c>
      <c r="D20" s="232" t="s">
        <v>1143</v>
      </c>
      <c r="E20" s="54" t="s">
        <v>1196</v>
      </c>
      <c r="F20" s="168">
        <v>33.658000000000001</v>
      </c>
      <c r="G20" s="41">
        <v>45909</v>
      </c>
      <c r="H20" s="204"/>
      <c r="I20" s="264" t="s">
        <v>1145</v>
      </c>
      <c r="J20" s="174" t="s">
        <v>1174</v>
      </c>
      <c r="K20" s="39" t="s">
        <v>1175</v>
      </c>
      <c r="L20" s="40">
        <v>3252707830</v>
      </c>
      <c r="M20" s="204"/>
    </row>
    <row r="21" spans="1:14" ht="78.75">
      <c r="A21" s="258" t="s">
        <v>1148</v>
      </c>
      <c r="B21" s="171" t="s">
        <v>1141</v>
      </c>
      <c r="C21" s="272" t="s">
        <v>1190</v>
      </c>
      <c r="D21" s="232" t="s">
        <v>1143</v>
      </c>
      <c r="E21" s="54" t="s">
        <v>1180</v>
      </c>
      <c r="F21" s="168">
        <v>88.5</v>
      </c>
      <c r="G21" s="41">
        <v>45909</v>
      </c>
      <c r="H21" s="204"/>
      <c r="I21" s="264" t="s">
        <v>1145</v>
      </c>
      <c r="J21" s="174" t="s">
        <v>1174</v>
      </c>
      <c r="K21" s="39" t="s">
        <v>1175</v>
      </c>
      <c r="L21" s="40">
        <v>3252707830</v>
      </c>
      <c r="M21" s="204"/>
    </row>
    <row r="22" spans="1:14" ht="78.75">
      <c r="A22" s="258" t="s">
        <v>1148</v>
      </c>
      <c r="B22" s="171" t="s">
        <v>1141</v>
      </c>
      <c r="C22" s="272" t="s">
        <v>1190</v>
      </c>
      <c r="D22" s="232" t="s">
        <v>1143</v>
      </c>
      <c r="E22" s="54" t="s">
        <v>1197</v>
      </c>
      <c r="F22" s="168">
        <v>29.5</v>
      </c>
      <c r="G22" s="41">
        <v>45905</v>
      </c>
      <c r="H22" s="204"/>
      <c r="I22" s="264" t="s">
        <v>1145</v>
      </c>
      <c r="J22" s="174" t="s">
        <v>1198</v>
      </c>
      <c r="K22" s="39" t="s">
        <v>1199</v>
      </c>
      <c r="L22" s="40">
        <v>2718916625</v>
      </c>
      <c r="M22" s="204"/>
    </row>
    <row r="23" spans="1:14" ht="78.75">
      <c r="A23" s="258" t="s">
        <v>1148</v>
      </c>
      <c r="B23" s="171" t="s">
        <v>1141</v>
      </c>
      <c r="C23" s="272" t="s">
        <v>1200</v>
      </c>
      <c r="D23" s="232" t="s">
        <v>1143</v>
      </c>
      <c r="E23" s="54" t="s">
        <v>1201</v>
      </c>
      <c r="F23" s="168">
        <v>297</v>
      </c>
      <c r="G23" s="41">
        <v>45870</v>
      </c>
      <c r="H23" s="204"/>
      <c r="I23" s="234" t="s">
        <v>1145</v>
      </c>
      <c r="J23" s="273" t="s">
        <v>1202</v>
      </c>
      <c r="K23" s="39" t="s">
        <v>1203</v>
      </c>
      <c r="L23" s="40">
        <v>39107754</v>
      </c>
      <c r="M23" s="204"/>
    </row>
    <row r="24" spans="1:14" ht="78.75">
      <c r="A24" s="258" t="s">
        <v>1148</v>
      </c>
      <c r="B24" s="171" t="s">
        <v>1141</v>
      </c>
      <c r="C24" s="272" t="s">
        <v>1165</v>
      </c>
      <c r="D24" s="232" t="s">
        <v>1143</v>
      </c>
      <c r="E24" s="54" t="s">
        <v>1166</v>
      </c>
      <c r="F24" s="168">
        <v>250</v>
      </c>
      <c r="G24" s="41">
        <v>45876</v>
      </c>
      <c r="H24" s="204"/>
      <c r="I24" s="264" t="s">
        <v>1145</v>
      </c>
      <c r="J24" s="174" t="s">
        <v>1204</v>
      </c>
      <c r="K24" s="39" t="s">
        <v>1205</v>
      </c>
      <c r="L24" s="40">
        <v>2669019023</v>
      </c>
      <c r="M24" s="204"/>
    </row>
    <row r="25" spans="1:14" ht="78.75">
      <c r="A25" s="258" t="s">
        <v>1148</v>
      </c>
      <c r="B25" s="171" t="s">
        <v>1141</v>
      </c>
      <c r="C25" s="272" t="s">
        <v>1176</v>
      </c>
      <c r="D25" s="232" t="s">
        <v>1143</v>
      </c>
      <c r="E25" s="54" t="s">
        <v>1206</v>
      </c>
      <c r="F25" s="168">
        <v>40.899000000000001</v>
      </c>
      <c r="G25" s="41">
        <v>45888</v>
      </c>
      <c r="H25" s="204"/>
      <c r="I25" s="234" t="s">
        <v>1145</v>
      </c>
      <c r="J25" s="271"/>
      <c r="K25" s="39" t="s">
        <v>1207</v>
      </c>
      <c r="L25" s="40">
        <v>42082866</v>
      </c>
      <c r="M25" s="204"/>
    </row>
    <row r="26" spans="1:14" ht="78.75">
      <c r="A26" s="258" t="s">
        <v>1148</v>
      </c>
      <c r="B26" s="171" t="s">
        <v>1141</v>
      </c>
      <c r="C26" s="272" t="s">
        <v>1208</v>
      </c>
      <c r="D26" s="232" t="s">
        <v>1143</v>
      </c>
      <c r="E26" s="54" t="s">
        <v>1209</v>
      </c>
      <c r="F26" s="168">
        <v>20.5</v>
      </c>
      <c r="G26" s="41">
        <v>46002</v>
      </c>
      <c r="H26" s="204"/>
      <c r="I26" s="234" t="s">
        <v>1145</v>
      </c>
      <c r="J26" s="174"/>
      <c r="K26" s="39" t="s">
        <v>1210</v>
      </c>
      <c r="L26" s="40">
        <v>3185615118</v>
      </c>
      <c r="M26" s="204"/>
    </row>
    <row r="27" spans="1:14" ht="78.75">
      <c r="A27" s="258" t="s">
        <v>1148</v>
      </c>
      <c r="B27" s="171" t="s">
        <v>1141</v>
      </c>
      <c r="C27" s="272" t="s">
        <v>1169</v>
      </c>
      <c r="D27" s="232" t="s">
        <v>1143</v>
      </c>
      <c r="E27" s="54" t="s">
        <v>1211</v>
      </c>
      <c r="F27" s="168">
        <v>29.48</v>
      </c>
      <c r="G27" s="41">
        <v>46003</v>
      </c>
      <c r="H27" s="204"/>
      <c r="I27" s="264" t="s">
        <v>1145</v>
      </c>
      <c r="J27" s="174"/>
      <c r="K27" s="39" t="s">
        <v>1212</v>
      </c>
      <c r="L27" s="40">
        <v>3297216635</v>
      </c>
      <c r="M27" s="204"/>
    </row>
    <row r="28" spans="1:14" ht="78.75">
      <c r="A28" s="258" t="s">
        <v>1148</v>
      </c>
      <c r="B28" s="171" t="s">
        <v>1141</v>
      </c>
      <c r="C28" s="272" t="s">
        <v>1190</v>
      </c>
      <c r="D28" s="232" t="s">
        <v>1143</v>
      </c>
      <c r="E28" s="54" t="s">
        <v>1215</v>
      </c>
      <c r="F28" s="168">
        <v>49.999000000000002</v>
      </c>
      <c r="G28" s="41">
        <v>46001</v>
      </c>
      <c r="H28" s="204"/>
      <c r="I28" s="264" t="s">
        <v>1145</v>
      </c>
      <c r="J28" s="174"/>
      <c r="K28" s="39" t="s">
        <v>1213</v>
      </c>
      <c r="L28" s="40">
        <v>2893919317</v>
      </c>
      <c r="M28" s="204"/>
    </row>
    <row r="29" spans="1:14" ht="78.75">
      <c r="A29" s="258" t="s">
        <v>1148</v>
      </c>
      <c r="B29" s="171" t="s">
        <v>1141</v>
      </c>
      <c r="C29" s="272" t="s">
        <v>1208</v>
      </c>
      <c r="D29" s="232" t="s">
        <v>1143</v>
      </c>
      <c r="E29" s="54" t="s">
        <v>1214</v>
      </c>
      <c r="F29" s="168">
        <v>49.5</v>
      </c>
      <c r="G29" s="41">
        <v>45994</v>
      </c>
      <c r="H29" s="204"/>
      <c r="I29" s="234" t="s">
        <v>1145</v>
      </c>
      <c r="J29" s="174"/>
      <c r="K29" s="39" t="s">
        <v>1210</v>
      </c>
      <c r="L29" s="40">
        <v>3185615118</v>
      </c>
      <c r="M29" s="204"/>
    </row>
    <row r="30" spans="1:14" ht="15.75">
      <c r="B30" s="274"/>
      <c r="C30" s="275"/>
      <c r="D30" s="276"/>
      <c r="E30" s="277"/>
      <c r="F30" s="278"/>
      <c r="G30" s="279"/>
      <c r="H30" s="280"/>
      <c r="I30" s="281"/>
      <c r="K30" s="250"/>
      <c r="L30" s="245"/>
    </row>
    <row r="31" spans="1:14" ht="15.75">
      <c r="A31" s="280"/>
      <c r="B31" s="274"/>
      <c r="C31" s="275"/>
      <c r="D31" s="276"/>
      <c r="E31" s="277"/>
      <c r="F31" s="278"/>
      <c r="G31" s="279"/>
      <c r="H31" s="280"/>
      <c r="I31" s="281"/>
      <c r="J31" s="280"/>
      <c r="K31" s="282"/>
      <c r="L31" s="279"/>
      <c r="M31" s="280"/>
      <c r="N31" s="280"/>
    </row>
    <row r="32" spans="1:14">
      <c r="A32" s="280"/>
      <c r="B32" s="280"/>
      <c r="C32" s="280"/>
      <c r="D32" s="280"/>
      <c r="E32" s="280"/>
      <c r="F32" s="280"/>
      <c r="G32" s="280"/>
      <c r="H32" s="280"/>
      <c r="I32" s="280"/>
      <c r="J32" s="280"/>
      <c r="K32" s="280"/>
      <c r="L32" s="280"/>
      <c r="M32" s="280"/>
      <c r="N32" s="280"/>
    </row>
    <row r="33" spans="1:14">
      <c r="A33" s="280"/>
      <c r="B33" s="280"/>
      <c r="C33" s="280"/>
      <c r="D33" s="280"/>
      <c r="E33" s="280"/>
      <c r="F33" s="280"/>
      <c r="G33" s="280"/>
      <c r="H33" s="280"/>
      <c r="I33" s="280"/>
      <c r="J33" s="280"/>
      <c r="K33" s="280"/>
      <c r="L33" s="280"/>
      <c r="M33" s="280"/>
      <c r="N33" s="280"/>
    </row>
    <row r="34" spans="1:14">
      <c r="A34" s="280"/>
      <c r="B34" s="280"/>
      <c r="C34" s="280"/>
      <c r="D34" s="280"/>
      <c r="E34" s="280"/>
      <c r="F34" s="280"/>
      <c r="G34" s="280"/>
      <c r="H34" s="280"/>
      <c r="I34" s="280"/>
      <c r="J34" s="280"/>
      <c r="K34" s="280"/>
      <c r="L34" s="280"/>
      <c r="M34" s="280"/>
      <c r="N34" s="280"/>
    </row>
    <row r="35" spans="1:14">
      <c r="A35" s="280"/>
      <c r="B35" s="280"/>
      <c r="C35" s="280"/>
      <c r="D35" s="280"/>
      <c r="E35" s="280"/>
      <c r="F35" s="280"/>
      <c r="G35" s="280"/>
      <c r="H35" s="280"/>
      <c r="I35" s="280"/>
      <c r="J35" s="280"/>
      <c r="K35" s="280"/>
      <c r="L35" s="280"/>
      <c r="M35" s="280"/>
      <c r="N35" s="280"/>
    </row>
    <row r="36" spans="1:14">
      <c r="A36" s="280"/>
      <c r="B36" s="280"/>
      <c r="C36" s="280"/>
      <c r="D36" s="280"/>
      <c r="E36" s="280"/>
      <c r="F36" s="280"/>
      <c r="G36" s="280"/>
      <c r="H36" s="280"/>
      <c r="I36" s="280"/>
      <c r="J36" s="280"/>
      <c r="K36" s="280"/>
      <c r="L36" s="280"/>
      <c r="M36" s="280"/>
      <c r="N36" s="280"/>
    </row>
    <row r="37" spans="1:14">
      <c r="A37" s="280"/>
      <c r="B37" s="280"/>
      <c r="C37" s="280"/>
      <c r="D37" s="280"/>
      <c r="E37" s="280"/>
      <c r="F37" s="280"/>
      <c r="G37" s="280"/>
      <c r="H37" s="280"/>
      <c r="I37" s="280"/>
      <c r="J37" s="280"/>
      <c r="K37" s="280"/>
      <c r="L37" s="280"/>
      <c r="M37" s="280"/>
      <c r="N37" s="280"/>
    </row>
    <row r="38" spans="1:14">
      <c r="A38" s="280"/>
      <c r="B38" s="280"/>
      <c r="C38" s="280"/>
      <c r="D38" s="280"/>
      <c r="E38" s="280"/>
      <c r="F38" s="280"/>
      <c r="G38" s="280"/>
      <c r="H38" s="280"/>
      <c r="I38" s="280"/>
      <c r="J38" s="280"/>
      <c r="K38" s="280"/>
      <c r="L38" s="280"/>
      <c r="M38" s="280"/>
      <c r="N38" s="280"/>
    </row>
  </sheetData>
  <pageMargins left="0.31496062992125984" right="0.51181102362204722" top="0.74803149606299213" bottom="0.74803149606299213" header="0.11811023622047245" footer="0.11811023622047245"/>
  <pageSetup paperSize="9" scale="60" orientation="landscape" r:id="rId1"/>
</worksheet>
</file>

<file path=xl/worksheets/sheet9.xml><?xml version="1.0" encoding="utf-8"?>
<worksheet xmlns="http://schemas.openxmlformats.org/spreadsheetml/2006/main" xmlns:r="http://schemas.openxmlformats.org/officeDocument/2006/relationships">
  <dimension ref="A1:N25"/>
  <sheetViews>
    <sheetView zoomScale="80" zoomScaleNormal="80" zoomScaleSheetLayoutView="90" workbookViewId="0">
      <selection activeCell="O13" sqref="O13"/>
    </sheetView>
  </sheetViews>
  <sheetFormatPr defaultRowHeight="15.75"/>
  <cols>
    <col min="1" max="1" width="13.7109375" style="211" customWidth="1"/>
    <col min="2" max="2" width="12.7109375" style="211" customWidth="1"/>
    <col min="3" max="3" width="23.140625" style="211" customWidth="1"/>
    <col min="4" max="4" width="16.42578125" style="245" customWidth="1"/>
    <col min="5" max="5" width="24" style="211" customWidth="1"/>
    <col min="6" max="6" width="17.7109375" style="113" customWidth="1"/>
    <col min="7" max="7" width="11.42578125" style="286" customWidth="1"/>
    <col min="8" max="8" width="11.140625" style="286" customWidth="1"/>
    <col min="9" max="9" width="19.5703125" style="286" customWidth="1"/>
    <col min="10" max="10" width="24.28515625" style="286" customWidth="1"/>
    <col min="11" max="11" width="23.140625" style="286" customWidth="1"/>
    <col min="12" max="12" width="15.140625" style="286" customWidth="1"/>
    <col min="13" max="13" width="18.7109375" style="302" customWidth="1"/>
    <col min="14" max="14" width="14.140625" style="286" customWidth="1"/>
    <col min="15" max="16384" width="9.140625" style="211"/>
  </cols>
  <sheetData>
    <row r="1" spans="1:13" ht="71.45" customHeight="1">
      <c r="A1" s="1" t="s">
        <v>1</v>
      </c>
      <c r="B1" s="2" t="s">
        <v>2</v>
      </c>
      <c r="C1" s="2" t="s">
        <v>11</v>
      </c>
      <c r="D1" s="257" t="s">
        <v>0</v>
      </c>
      <c r="E1" s="2" t="s">
        <v>12</v>
      </c>
      <c r="F1" s="270" t="s">
        <v>1216</v>
      </c>
      <c r="G1" s="2" t="s">
        <v>4</v>
      </c>
      <c r="H1" s="2" t="s">
        <v>5</v>
      </c>
      <c r="I1" s="2" t="s">
        <v>6</v>
      </c>
      <c r="J1" s="283" t="s">
        <v>10</v>
      </c>
      <c r="K1" s="2" t="s">
        <v>8</v>
      </c>
      <c r="L1" s="2" t="s">
        <v>9</v>
      </c>
      <c r="M1" s="285" t="s">
        <v>7</v>
      </c>
    </row>
    <row r="2" spans="1:13" ht="53.25" customHeight="1">
      <c r="A2" s="342" t="s">
        <v>1217</v>
      </c>
      <c r="B2" s="345" t="s">
        <v>1218</v>
      </c>
      <c r="C2" s="348" t="s">
        <v>1219</v>
      </c>
      <c r="D2" s="348" t="s">
        <v>1220</v>
      </c>
      <c r="E2" s="287" t="s">
        <v>1221</v>
      </c>
      <c r="F2" s="294">
        <v>139.25161</v>
      </c>
      <c r="G2" s="288">
        <v>45713</v>
      </c>
      <c r="H2" s="289">
        <v>46022</v>
      </c>
      <c r="I2" s="351" t="s">
        <v>1222</v>
      </c>
      <c r="J2" s="287" t="s">
        <v>1223</v>
      </c>
      <c r="K2" s="287" t="s">
        <v>1224</v>
      </c>
      <c r="L2" s="287">
        <v>3072218395</v>
      </c>
      <c r="M2" s="295" t="s">
        <v>1225</v>
      </c>
    </row>
    <row r="3" spans="1:13" ht="17.45" customHeight="1">
      <c r="A3" s="343"/>
      <c r="B3" s="346"/>
      <c r="C3" s="349"/>
      <c r="D3" s="349"/>
      <c r="E3" s="287" t="s">
        <v>1226</v>
      </c>
      <c r="F3" s="296">
        <v>3156.9</v>
      </c>
      <c r="G3" s="289">
        <v>45812</v>
      </c>
      <c r="H3" s="289">
        <v>46022</v>
      </c>
      <c r="I3" s="352"/>
      <c r="J3" s="287" t="s">
        <v>1227</v>
      </c>
      <c r="K3" s="287" t="s">
        <v>1228</v>
      </c>
      <c r="L3" s="287">
        <v>45192769</v>
      </c>
      <c r="M3" s="295" t="s">
        <v>1229</v>
      </c>
    </row>
    <row r="4" spans="1:13" ht="41.45" customHeight="1">
      <c r="A4" s="343"/>
      <c r="B4" s="346"/>
      <c r="C4" s="349"/>
      <c r="D4" s="349"/>
      <c r="E4" s="287" t="s">
        <v>114</v>
      </c>
      <c r="F4" s="103">
        <v>46.23554</v>
      </c>
      <c r="G4" s="289">
        <v>45812</v>
      </c>
      <c r="H4" s="289">
        <v>46022</v>
      </c>
      <c r="I4" s="352"/>
      <c r="J4" s="303" t="s">
        <v>1230</v>
      </c>
      <c r="K4" s="287" t="s">
        <v>1231</v>
      </c>
      <c r="L4" s="287">
        <v>43974255</v>
      </c>
      <c r="M4" s="295" t="s">
        <v>1225</v>
      </c>
    </row>
    <row r="5" spans="1:13" s="286" customFormat="1" ht="39" customHeight="1">
      <c r="A5" s="344"/>
      <c r="B5" s="347"/>
      <c r="C5" s="350"/>
      <c r="D5" s="350"/>
      <c r="E5" s="181" t="s">
        <v>1232</v>
      </c>
      <c r="F5" s="43">
        <v>18.736840000000001</v>
      </c>
      <c r="G5" s="291">
        <v>45812</v>
      </c>
      <c r="H5" s="184">
        <v>46022</v>
      </c>
      <c r="I5" s="353"/>
      <c r="J5" s="303" t="s">
        <v>1233</v>
      </c>
      <c r="K5" s="181" t="s">
        <v>1234</v>
      </c>
      <c r="L5" s="181">
        <v>3072218395</v>
      </c>
      <c r="M5" s="295" t="s">
        <v>1225</v>
      </c>
    </row>
    <row r="6" spans="1:13" ht="53.25" customHeight="1">
      <c r="A6" s="342" t="s">
        <v>1217</v>
      </c>
      <c r="B6" s="345" t="s">
        <v>1218</v>
      </c>
      <c r="C6" s="348" t="s">
        <v>1235</v>
      </c>
      <c r="D6" s="351" t="s">
        <v>1236</v>
      </c>
      <c r="E6" s="287" t="s">
        <v>1221</v>
      </c>
      <c r="F6" s="294">
        <v>178.72434000000001</v>
      </c>
      <c r="G6" s="288">
        <v>45713</v>
      </c>
      <c r="H6" s="289">
        <v>46022</v>
      </c>
      <c r="I6" s="351" t="s">
        <v>1222</v>
      </c>
      <c r="J6" s="287" t="s">
        <v>1237</v>
      </c>
      <c r="K6" s="287" t="s">
        <v>1224</v>
      </c>
      <c r="L6" s="287">
        <v>3072218395</v>
      </c>
      <c r="M6" s="295" t="s">
        <v>1225</v>
      </c>
    </row>
    <row r="7" spans="1:13" ht="32.25" customHeight="1">
      <c r="A7" s="343"/>
      <c r="B7" s="346"/>
      <c r="C7" s="349"/>
      <c r="D7" s="352"/>
      <c r="E7" s="287" t="s">
        <v>1226</v>
      </c>
      <c r="F7" s="297">
        <v>4334.8</v>
      </c>
      <c r="G7" s="289">
        <v>45929</v>
      </c>
      <c r="H7" s="289">
        <v>46022</v>
      </c>
      <c r="I7" s="352"/>
      <c r="J7" s="290" t="s">
        <v>1238</v>
      </c>
      <c r="K7" s="287" t="s">
        <v>1228</v>
      </c>
      <c r="L7" s="287">
        <v>45192769</v>
      </c>
      <c r="M7" s="295" t="s">
        <v>1229</v>
      </c>
    </row>
    <row r="8" spans="1:13" ht="39" customHeight="1">
      <c r="A8" s="343"/>
      <c r="B8" s="346"/>
      <c r="C8" s="349"/>
      <c r="D8" s="352"/>
      <c r="E8" s="287" t="s">
        <v>114</v>
      </c>
      <c r="F8" s="298">
        <v>63.41122</v>
      </c>
      <c r="G8" s="289">
        <v>45929</v>
      </c>
      <c r="H8" s="289">
        <v>46022</v>
      </c>
      <c r="I8" s="352"/>
      <c r="J8" s="287" t="s">
        <v>1239</v>
      </c>
      <c r="K8" s="287" t="s">
        <v>1231</v>
      </c>
      <c r="L8" s="287">
        <v>43974255</v>
      </c>
      <c r="M8" s="295" t="s">
        <v>1225</v>
      </c>
    </row>
    <row r="9" spans="1:13" s="286" customFormat="1" ht="38.450000000000003" customHeight="1">
      <c r="A9" s="344"/>
      <c r="B9" s="347"/>
      <c r="C9" s="350"/>
      <c r="D9" s="353"/>
      <c r="E9" s="181" t="s">
        <v>1232</v>
      </c>
      <c r="F9" s="294">
        <v>28.105260000000001</v>
      </c>
      <c r="G9" s="184">
        <v>45929</v>
      </c>
      <c r="H9" s="184">
        <v>46022</v>
      </c>
      <c r="I9" s="353"/>
      <c r="J9" s="181" t="s">
        <v>1240</v>
      </c>
      <c r="K9" s="181" t="s">
        <v>1234</v>
      </c>
      <c r="L9" s="181">
        <v>3072218395</v>
      </c>
      <c r="M9" s="295" t="s">
        <v>1225</v>
      </c>
    </row>
    <row r="10" spans="1:13" ht="50.25" customHeight="1">
      <c r="A10" s="342" t="s">
        <v>1217</v>
      </c>
      <c r="B10" s="345" t="s">
        <v>1218</v>
      </c>
      <c r="C10" s="348" t="s">
        <v>1241</v>
      </c>
      <c r="D10" s="348" t="s">
        <v>1242</v>
      </c>
      <c r="E10" s="287" t="s">
        <v>1221</v>
      </c>
      <c r="F10" s="294">
        <v>110.83647000000001</v>
      </c>
      <c r="G10" s="288">
        <v>45713</v>
      </c>
      <c r="H10" s="289">
        <v>46022</v>
      </c>
      <c r="I10" s="351" t="s">
        <v>1243</v>
      </c>
      <c r="J10" s="181" t="s">
        <v>1244</v>
      </c>
      <c r="K10" s="287" t="s">
        <v>1224</v>
      </c>
      <c r="L10" s="287">
        <v>3072218395</v>
      </c>
      <c r="M10" s="295" t="s">
        <v>1225</v>
      </c>
    </row>
    <row r="11" spans="1:13" ht="34.5" customHeight="1">
      <c r="A11" s="343"/>
      <c r="B11" s="346"/>
      <c r="C11" s="349"/>
      <c r="D11" s="349"/>
      <c r="E11" s="287" t="s">
        <v>1226</v>
      </c>
      <c r="F11" s="299">
        <v>2098.1999999999998</v>
      </c>
      <c r="G11" s="289">
        <v>45806</v>
      </c>
      <c r="H11" s="289">
        <v>46022</v>
      </c>
      <c r="I11" s="352"/>
      <c r="J11" s="181" t="s">
        <v>1245</v>
      </c>
      <c r="K11" s="287" t="s">
        <v>1228</v>
      </c>
      <c r="L11" s="287">
        <v>45192769</v>
      </c>
      <c r="M11" s="295" t="s">
        <v>1229</v>
      </c>
    </row>
    <row r="12" spans="1:13" ht="37.15" customHeight="1">
      <c r="A12" s="343"/>
      <c r="B12" s="346"/>
      <c r="C12" s="349"/>
      <c r="D12" s="349"/>
      <c r="E12" s="287" t="s">
        <v>114</v>
      </c>
      <c r="F12" s="103">
        <v>30.623840000000001</v>
      </c>
      <c r="G12" s="289">
        <v>45806</v>
      </c>
      <c r="H12" s="289">
        <v>46022</v>
      </c>
      <c r="I12" s="352"/>
      <c r="J12" s="181" t="s">
        <v>1246</v>
      </c>
      <c r="K12" s="287" t="s">
        <v>1231</v>
      </c>
      <c r="L12" s="287">
        <v>43974255</v>
      </c>
      <c r="M12" s="295" t="s">
        <v>1225</v>
      </c>
    </row>
    <row r="13" spans="1:13" s="286" customFormat="1" ht="37.9" customHeight="1">
      <c r="A13" s="344"/>
      <c r="B13" s="347"/>
      <c r="C13" s="350"/>
      <c r="D13" s="350"/>
      <c r="E13" s="181" t="s">
        <v>1232</v>
      </c>
      <c r="F13" s="43">
        <v>18.736840000000001</v>
      </c>
      <c r="G13" s="184">
        <v>45806</v>
      </c>
      <c r="H13" s="184">
        <v>46022</v>
      </c>
      <c r="I13" s="353"/>
      <c r="J13" s="181" t="s">
        <v>1247</v>
      </c>
      <c r="K13" s="181" t="s">
        <v>1234</v>
      </c>
      <c r="L13" s="181">
        <v>3072218395</v>
      </c>
      <c r="M13" s="295" t="s">
        <v>1225</v>
      </c>
    </row>
    <row r="14" spans="1:13" ht="54" customHeight="1">
      <c r="A14" s="342" t="s">
        <v>1217</v>
      </c>
      <c r="B14" s="345" t="s">
        <v>1218</v>
      </c>
      <c r="C14" s="348" t="s">
        <v>1248</v>
      </c>
      <c r="D14" s="348" t="s">
        <v>1249</v>
      </c>
      <c r="E14" s="287" t="s">
        <v>1221</v>
      </c>
      <c r="F14" s="294">
        <v>182.13892000000001</v>
      </c>
      <c r="G14" s="288">
        <v>45716</v>
      </c>
      <c r="H14" s="289">
        <v>46022</v>
      </c>
      <c r="I14" s="342" t="s">
        <v>1250</v>
      </c>
      <c r="J14" s="185" t="s">
        <v>1251</v>
      </c>
      <c r="K14" s="287" t="s">
        <v>1224</v>
      </c>
      <c r="L14" s="287">
        <v>3072218395</v>
      </c>
      <c r="M14" s="295" t="s">
        <v>1225</v>
      </c>
    </row>
    <row r="15" spans="1:13" ht="21.6" customHeight="1">
      <c r="A15" s="343"/>
      <c r="B15" s="346"/>
      <c r="C15" s="349"/>
      <c r="D15" s="349"/>
      <c r="E15" s="287" t="s">
        <v>1226</v>
      </c>
      <c r="F15" s="298">
        <v>3004.4832000000001</v>
      </c>
      <c r="G15" s="289">
        <v>45930</v>
      </c>
      <c r="H15" s="289">
        <v>46022</v>
      </c>
      <c r="I15" s="343"/>
      <c r="J15" s="185" t="s">
        <v>1252</v>
      </c>
      <c r="K15" s="287" t="s">
        <v>1253</v>
      </c>
      <c r="L15" s="287">
        <v>34168990</v>
      </c>
      <c r="M15" s="295" t="s">
        <v>1229</v>
      </c>
    </row>
    <row r="16" spans="1:13" ht="40.9" customHeight="1">
      <c r="A16" s="343"/>
      <c r="B16" s="346"/>
      <c r="C16" s="349"/>
      <c r="D16" s="349"/>
      <c r="E16" s="287" t="s">
        <v>114</v>
      </c>
      <c r="F16" s="300">
        <v>38.167369999999998</v>
      </c>
      <c r="G16" s="289">
        <v>45930</v>
      </c>
      <c r="H16" s="289">
        <v>46022</v>
      </c>
      <c r="I16" s="343"/>
      <c r="J16" s="292" t="s">
        <v>1254</v>
      </c>
      <c r="K16" s="287" t="s">
        <v>1255</v>
      </c>
      <c r="L16" s="287">
        <v>3263505447</v>
      </c>
      <c r="M16" s="295" t="s">
        <v>1225</v>
      </c>
    </row>
    <row r="17" spans="1:13" s="286" customFormat="1" ht="36.6" customHeight="1">
      <c r="A17" s="344"/>
      <c r="B17" s="347"/>
      <c r="C17" s="350"/>
      <c r="D17" s="350"/>
      <c r="E17" s="181" t="s">
        <v>1232</v>
      </c>
      <c r="F17" s="113">
        <v>37.473680000000002</v>
      </c>
      <c r="G17" s="184">
        <v>45931</v>
      </c>
      <c r="H17" s="184">
        <v>46022</v>
      </c>
      <c r="I17" s="344"/>
      <c r="J17" s="292" t="s">
        <v>1256</v>
      </c>
      <c r="K17" s="181" t="s">
        <v>1234</v>
      </c>
      <c r="L17" s="181">
        <v>3072218395</v>
      </c>
      <c r="M17" s="295" t="s">
        <v>1225</v>
      </c>
    </row>
    <row r="18" spans="1:13" ht="51.6" customHeight="1">
      <c r="A18" s="342" t="s">
        <v>1217</v>
      </c>
      <c r="B18" s="345" t="s">
        <v>1218</v>
      </c>
      <c r="C18" s="348" t="s">
        <v>1257</v>
      </c>
      <c r="D18" s="348" t="s">
        <v>1258</v>
      </c>
      <c r="E18" s="287" t="s">
        <v>1221</v>
      </c>
      <c r="F18" s="294">
        <v>54.108420000000002</v>
      </c>
      <c r="G18" s="288">
        <v>45786</v>
      </c>
      <c r="H18" s="289">
        <v>46022</v>
      </c>
      <c r="I18" s="351" t="s">
        <v>1250</v>
      </c>
      <c r="J18" s="185" t="s">
        <v>1259</v>
      </c>
      <c r="K18" s="287" t="s">
        <v>1224</v>
      </c>
      <c r="L18" s="287">
        <v>3072218395</v>
      </c>
      <c r="M18" s="295" t="s">
        <v>1225</v>
      </c>
    </row>
    <row r="19" spans="1:13" ht="21.6" customHeight="1">
      <c r="A19" s="343"/>
      <c r="B19" s="346"/>
      <c r="C19" s="349"/>
      <c r="D19" s="349"/>
      <c r="E19" s="287" t="s">
        <v>1226</v>
      </c>
      <c r="F19" s="300">
        <v>708.04364999999996</v>
      </c>
      <c r="G19" s="289">
        <v>46006</v>
      </c>
      <c r="H19" s="289">
        <v>46022</v>
      </c>
      <c r="I19" s="352"/>
      <c r="J19" s="185" t="s">
        <v>1260</v>
      </c>
      <c r="K19" s="111" t="s">
        <v>1261</v>
      </c>
      <c r="L19" s="111">
        <v>43072775</v>
      </c>
      <c r="M19" s="295" t="s">
        <v>1225</v>
      </c>
    </row>
    <row r="20" spans="1:13" ht="35.450000000000003" customHeight="1">
      <c r="A20" s="343"/>
      <c r="B20" s="346"/>
      <c r="C20" s="349"/>
      <c r="D20" s="349"/>
      <c r="E20" s="287" t="s">
        <v>114</v>
      </c>
      <c r="F20" s="113">
        <v>11.09989</v>
      </c>
      <c r="G20" s="289">
        <v>46007</v>
      </c>
      <c r="H20" s="289">
        <v>46022</v>
      </c>
      <c r="I20" s="352"/>
      <c r="J20" s="293" t="s">
        <v>1262</v>
      </c>
      <c r="K20" s="111" t="s">
        <v>1263</v>
      </c>
      <c r="L20" s="111">
        <v>2231000227</v>
      </c>
      <c r="M20" s="295" t="s">
        <v>1225</v>
      </c>
    </row>
    <row r="21" spans="1:13" s="286" customFormat="1" ht="38.450000000000003" customHeight="1">
      <c r="A21" s="344"/>
      <c r="B21" s="347"/>
      <c r="C21" s="350"/>
      <c r="D21" s="350"/>
      <c r="E21" s="181" t="s">
        <v>1232</v>
      </c>
      <c r="F21" s="43">
        <v>9.3684200000000004</v>
      </c>
      <c r="G21" s="184">
        <v>46006</v>
      </c>
      <c r="H21" s="184">
        <v>46022</v>
      </c>
      <c r="I21" s="353"/>
      <c r="J21" s="293" t="s">
        <v>1264</v>
      </c>
      <c r="K21" s="185" t="s">
        <v>1265</v>
      </c>
      <c r="L21" s="185">
        <v>3072218395</v>
      </c>
      <c r="M21" s="295" t="s">
        <v>1225</v>
      </c>
    </row>
    <row r="22" spans="1:13" ht="54" customHeight="1">
      <c r="A22" s="342" t="s">
        <v>1217</v>
      </c>
      <c r="B22" s="345" t="s">
        <v>1218</v>
      </c>
      <c r="C22" s="348" t="s">
        <v>1266</v>
      </c>
      <c r="D22" s="348" t="s">
        <v>1267</v>
      </c>
      <c r="E22" s="287" t="s">
        <v>1221</v>
      </c>
      <c r="F22" s="294">
        <v>70.642110000000002</v>
      </c>
      <c r="G22" s="288">
        <v>45786</v>
      </c>
      <c r="H22" s="289">
        <v>46022</v>
      </c>
      <c r="I22" s="342" t="s">
        <v>1250</v>
      </c>
      <c r="J22" s="185" t="s">
        <v>1268</v>
      </c>
      <c r="K22" s="287" t="s">
        <v>1224</v>
      </c>
      <c r="L22" s="287">
        <v>3072218395</v>
      </c>
      <c r="M22" s="295" t="s">
        <v>1225</v>
      </c>
    </row>
    <row r="23" spans="1:13" ht="35.450000000000003" customHeight="1">
      <c r="A23" s="343"/>
      <c r="B23" s="346"/>
      <c r="C23" s="349"/>
      <c r="D23" s="349"/>
      <c r="E23" s="287" t="s">
        <v>1226</v>
      </c>
      <c r="F23" s="103">
        <v>945.07048999999995</v>
      </c>
      <c r="G23" s="289">
        <v>45903</v>
      </c>
      <c r="H23" s="289">
        <v>46022</v>
      </c>
      <c r="I23" s="343"/>
      <c r="J23" s="181" t="s">
        <v>1269</v>
      </c>
      <c r="K23" s="287" t="s">
        <v>1261</v>
      </c>
      <c r="L23" s="287">
        <v>43072775</v>
      </c>
      <c r="M23" s="301" t="s">
        <v>1225</v>
      </c>
    </row>
    <row r="24" spans="1:13" ht="34.9" customHeight="1">
      <c r="A24" s="343"/>
      <c r="B24" s="346"/>
      <c r="C24" s="349"/>
      <c r="D24" s="349"/>
      <c r="E24" s="287" t="s">
        <v>114</v>
      </c>
      <c r="F24" s="103">
        <v>14.794560000000001</v>
      </c>
      <c r="G24" s="289">
        <v>45903</v>
      </c>
      <c r="H24" s="289">
        <v>46022</v>
      </c>
      <c r="I24" s="343"/>
      <c r="J24" s="181" t="s">
        <v>1270</v>
      </c>
      <c r="K24" s="287" t="s">
        <v>1263</v>
      </c>
      <c r="L24" s="287">
        <v>2231000227</v>
      </c>
      <c r="M24" s="301" t="s">
        <v>1225</v>
      </c>
    </row>
    <row r="25" spans="1:13" s="286" customFormat="1" ht="37.9" customHeight="1">
      <c r="A25" s="344"/>
      <c r="B25" s="347"/>
      <c r="C25" s="350"/>
      <c r="D25" s="350"/>
      <c r="E25" s="181" t="s">
        <v>1232</v>
      </c>
      <c r="F25" s="43">
        <v>9.3684200000000004</v>
      </c>
      <c r="G25" s="184">
        <v>45903</v>
      </c>
      <c r="H25" s="184">
        <v>46022</v>
      </c>
      <c r="I25" s="344"/>
      <c r="J25" s="181" t="s">
        <v>1271</v>
      </c>
      <c r="K25" s="181" t="s">
        <v>1234</v>
      </c>
      <c r="L25" s="181">
        <v>3072218395</v>
      </c>
      <c r="M25" s="301" t="s">
        <v>1225</v>
      </c>
    </row>
  </sheetData>
  <mergeCells count="30">
    <mergeCell ref="A18:A21"/>
    <mergeCell ref="B18:B21"/>
    <mergeCell ref="C18:C21"/>
    <mergeCell ref="D18:D21"/>
    <mergeCell ref="I18:I21"/>
    <mergeCell ref="A22:A25"/>
    <mergeCell ref="B22:B25"/>
    <mergeCell ref="C22:C25"/>
    <mergeCell ref="D22:D25"/>
    <mergeCell ref="I22:I25"/>
    <mergeCell ref="A10:A13"/>
    <mergeCell ref="B10:B13"/>
    <mergeCell ref="C10:C13"/>
    <mergeCell ref="D10:D13"/>
    <mergeCell ref="I10:I13"/>
    <mergeCell ref="A14:A17"/>
    <mergeCell ref="B14:B17"/>
    <mergeCell ref="C14:C17"/>
    <mergeCell ref="D14:D17"/>
    <mergeCell ref="I14:I17"/>
    <mergeCell ref="A2:A5"/>
    <mergeCell ref="B2:B5"/>
    <mergeCell ref="C2:C5"/>
    <mergeCell ref="D2:D5"/>
    <mergeCell ref="I2:I5"/>
    <mergeCell ref="A6:A9"/>
    <mergeCell ref="B6:B9"/>
    <mergeCell ref="C6:C9"/>
    <mergeCell ref="D6:D9"/>
    <mergeCell ref="I6:I9"/>
  </mergeCells>
  <pageMargins left="0.98425196850393704" right="0.98425196850393704" top="0.98425196850393704" bottom="0.98425196850393704" header="0.51181102362204722" footer="0.51181102362204722"/>
  <pageSetup paperSize="9" scale="50" orientation="landscape" verticalDpi="0" r:id="rId1"/>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2</vt:i4>
      </vt:variant>
    </vt:vector>
  </HeadingPairs>
  <TitlesOfParts>
    <vt:vector size="17" baseType="lpstr">
      <vt:lpstr>УО</vt:lpstr>
      <vt:lpstr>УКБ</vt:lpstr>
      <vt:lpstr>АЗР</vt:lpstr>
      <vt:lpstr>ДЖКГ</vt:lpstr>
      <vt:lpstr>УОЗ</vt:lpstr>
      <vt:lpstr>Культура</vt:lpstr>
      <vt:lpstr>ДПСЗН</vt:lpstr>
      <vt:lpstr>ФК і С</vt:lpstr>
      <vt:lpstr>АІР</vt:lpstr>
      <vt:lpstr>ДНАП</vt:lpstr>
      <vt:lpstr>АКР</vt:lpstr>
      <vt:lpstr>АЦР</vt:lpstr>
      <vt:lpstr>УКМ</vt:lpstr>
      <vt:lpstr>ДЕЕЗІТ</vt:lpstr>
      <vt:lpstr>Виконком</vt:lpstr>
      <vt:lpstr>Культура!Область_печати</vt:lpstr>
      <vt:lpstr>'ФК і 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Сергей Карелин</dc:creator>
  <cp:lastModifiedBy>User452c</cp:lastModifiedBy>
  <cp:lastPrinted>2025-07-04T05:55:10Z</cp:lastPrinted>
  <dcterms:created xsi:type="dcterms:W3CDTF">2016-08-25T12:47:18Z</dcterms:created>
  <dcterms:modified xsi:type="dcterms:W3CDTF">2026-01-12T12:58:49Z</dcterms:modified>
</cp:coreProperties>
</file>