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4" i="1"/>
  <c r="C75"/>
  <c r="C71"/>
  <c r="C68"/>
  <c r="C66"/>
  <c r="C59"/>
  <c r="C55"/>
  <c r="C52" s="1"/>
  <c r="C54"/>
  <c r="C53"/>
  <c r="C44"/>
  <c r="C43"/>
  <c r="C40"/>
  <c r="C39"/>
  <c r="C36"/>
  <c r="C34"/>
  <c r="C32"/>
  <c r="C25"/>
  <c r="C23"/>
  <c r="C21"/>
  <c r="C18"/>
  <c r="C17"/>
  <c r="C11"/>
  <c r="C5"/>
</calcChain>
</file>

<file path=xl/sharedStrings.xml><?xml version="1.0" encoding="utf-8"?>
<sst xmlns="http://schemas.openxmlformats.org/spreadsheetml/2006/main" count="164" uniqueCount="116">
  <si>
    <t>Дані щодо освоєних коштів по управлінню у справах фізичної культури і спорту Миколаївської міської ради  у  2015 році</t>
  </si>
  <si>
    <t>в тис.грн.</t>
  </si>
  <si>
    <t>Головний  розпорядник   коштів</t>
  </si>
  <si>
    <t>Перелік, робіт  назва обєкту</t>
  </si>
  <si>
    <t>Сума освоєних коштів</t>
  </si>
  <si>
    <t>Виконавець робіт</t>
  </si>
  <si>
    <t>Поточний ремонт:</t>
  </si>
  <si>
    <t>Управління у справах фізичної культури і спорту Миколаївської міської ради</t>
  </si>
  <si>
    <t>Поточний ремонт електромереж  велобази СДЮШОР з велоспорту</t>
  </si>
  <si>
    <t>ПП Гончаров  М.Г.</t>
  </si>
  <si>
    <t>Поточний ремонтз заміною вікон ДЮСШ №3</t>
  </si>
  <si>
    <t>КНВП " Тріботехніка"</t>
  </si>
  <si>
    <t>Поточний ремонт системи опалення ДЮСШ №5</t>
  </si>
  <si>
    <t>ПП Петрущков А.Є.</t>
  </si>
  <si>
    <t>Поточний ремотн з заміною вікон ДЮСШ №7</t>
  </si>
  <si>
    <t>-//-</t>
  </si>
  <si>
    <t xml:space="preserve">Поточний ремонт підлоги централізованої бухгалтерії </t>
  </si>
  <si>
    <t>ПП КП  " Глиноземпромбуд"</t>
  </si>
  <si>
    <t>Будівництво всього, у т.ч:</t>
  </si>
  <si>
    <t>Будівництво спортивного корпусу для СДЮСШОР з Фехтування за адесою : Г.Сталінграду,4</t>
  </si>
  <si>
    <t>Будівництво адміністративно-побутової будівлі для СДЮСШОР з Фехтування за адесою : Г.Сталінграду,4</t>
  </si>
  <si>
    <t>Нове будівництво футбольного поля №1 Центрального міського стадіону</t>
  </si>
  <si>
    <t>ТОВ " Миколаїв-Проект"</t>
  </si>
  <si>
    <t>Будівництво трансформаторної підстанції для електропостачання Центрального міського стадіону по вул. Спортивній, 1/1 в м. Миколаєві</t>
  </si>
  <si>
    <t>ПП " Зодчий"</t>
  </si>
  <si>
    <t>Філія ДП " Укрдержбудекспертиза"</t>
  </si>
  <si>
    <t>Капітальний ремонт всього, у т.ч:</t>
  </si>
  <si>
    <t>Капітальний ремонт спортивних баз СДЮСШОР з велоспорту за адресою : вул. Бузніка</t>
  </si>
  <si>
    <t>КП ММР " Капітальне будівництво"</t>
  </si>
  <si>
    <t>ФОП Марухняк  Є.М.</t>
  </si>
  <si>
    <t>ПП Вироб.комп.фірма "Миколаївпромсервіс"</t>
  </si>
  <si>
    <t>Капітальний ремонт утеплення фасаду ДЮСШ №2</t>
  </si>
  <si>
    <t>Капітальний ремонт покрівлі СДЮСШОР № 4 за адресою: вул.Г.Карпенко,40-А</t>
  </si>
  <si>
    <t>ТОВ " Антарес-Буд"</t>
  </si>
  <si>
    <t>Капітальний ремонт противожежної сигналізації СДЮСШОР № 4 за адресою: вул.Г.Карпенко,40-А</t>
  </si>
  <si>
    <t xml:space="preserve"> ТОВ " НВФ "   Комплексний захист" </t>
  </si>
  <si>
    <t>Капітальний ремонт противопожежного водопроводу  СДЮСШОР № 4 за адресою: вул.Г.Карпенко,40-А</t>
  </si>
  <si>
    <t>Капітальний ремонт покрівлі та фасаду  СДЮСШОР № 6 за адресою: вул.Олєйника,12</t>
  </si>
  <si>
    <t>ТОВ " Компанія Нікон-Буд"</t>
  </si>
  <si>
    <t>Капітальний ремонт покрівлі ДЮСШ № 7 за адресою: вул. Ізмалкова 91</t>
  </si>
  <si>
    <t xml:space="preserve">ТОВ "Будівельна компанія  " Контакт-Жилбуд" </t>
  </si>
  <si>
    <t xml:space="preserve">Капітальний ремонт покрівлі яхт-клубу ДЮСОК </t>
  </si>
  <si>
    <t>ТОВ  " Ласкадро"</t>
  </si>
  <si>
    <t>Капітальний ремонт фасаду адміністративно будівлі Центрального міського стадіону по вул. Спортивній, 1/1в м. Миколаєві.</t>
  </si>
  <si>
    <t>ТОВ "Мегоград ІК"</t>
  </si>
  <si>
    <t>ПП " А-Архитектор"</t>
  </si>
  <si>
    <t>Капітальний ремонт покрівлі та утеплення фасаду Централізованої бухгалтерії управління у справах фізичної культури і спорту  за адресою: вул.Потемкінська, 95-А</t>
  </si>
  <si>
    <t>ПП КП " Глиноземпромбуд"</t>
  </si>
  <si>
    <t>Капітальний ремонт спортивної зали  веслувальної бази ШВСМ  за адресою : вул.Володарського,122</t>
  </si>
  <si>
    <t>ТОВ "Буд.компанія"Контакт-Жилбуд""</t>
  </si>
  <si>
    <t>ФОП Павлінов  Ю.О.в</t>
  </si>
  <si>
    <t>Капітальний ремонт спортивної зали  веслувальної бази ШВСМ  за адресою : вул.Володарського,123</t>
  </si>
  <si>
    <t>Реконструкція та реставрація всього, у т.ч:</t>
  </si>
  <si>
    <t>Реконструкція приміщень ДЮСШ №3  за адресою: вул.Чигрина,46</t>
  </si>
  <si>
    <t>КП " Обласне архитектурно-планувальне бюро"</t>
  </si>
  <si>
    <t>ПП " Стройсмета"</t>
  </si>
  <si>
    <t>Реставрація фасадів та даху будівлі СДЮСШОР з фехтування  за адресою: вул.Пушкінська,11</t>
  </si>
  <si>
    <t>Реставрація фасадів та даху будівлі СДЮСШОР з фехтування  за адресою: вул.Пушкінська,12</t>
  </si>
  <si>
    <t>ТОВ " Автограф-Н"</t>
  </si>
  <si>
    <t>Реконструкція гребної бази по КДЮСШ "Комунарівець" за адресою: вул.Парковий узвіз,1</t>
  </si>
  <si>
    <t>ТОВ " Южний город"</t>
  </si>
  <si>
    <t>Реконструкція системи підігріву води  гелеоустаткування  ДЮСШ №2  за адресою: вул. Спортивна,11</t>
  </si>
  <si>
    <t>Реконструкція елінгу №1 ДЮСШ №2за адресою: вул. Спортивна,13</t>
  </si>
  <si>
    <t>КП  госпрозрахункове проектно-виробниче архітектурно- планувальне  бюро</t>
  </si>
  <si>
    <t>Реконструкція елінгу №1 ДЮСШ №2 з надбудовою спортивного залу за адресою: вул. Спортивна,13</t>
  </si>
  <si>
    <t>Реконструкція існуючого футбольного поля Центрального міського стадіону</t>
  </si>
  <si>
    <t>Реконструкція адміністративної будівлі Центрального міського стадіону по вул. Спортивній, 1/1 в м. Миколаєві</t>
  </si>
  <si>
    <t>Придбання  обладнання,предметів довгострокового користування</t>
  </si>
  <si>
    <t>Радіосистема   ДЮСШ №1</t>
  </si>
  <si>
    <t>СПД Шалахман В.П.</t>
  </si>
  <si>
    <t>Учбовий човен   СДЮШОР з веслування</t>
  </si>
  <si>
    <t>ПП "СК" ЮКА"</t>
  </si>
  <si>
    <t>Весла для човна КДЮСШ " Комунарівець"</t>
  </si>
  <si>
    <t>ФОП ЗатуливітерА.П.</t>
  </si>
  <si>
    <t>Весла для човна СДЮШОР з веслування</t>
  </si>
  <si>
    <t>Човни КДЮСШ " Комунарівець"</t>
  </si>
  <si>
    <t>ФОП  Євченко  О.Г.</t>
  </si>
  <si>
    <t>Гелеосистема для підігріву води ДЮСШ №2</t>
  </si>
  <si>
    <t>ФОП Кіпняк-Кучеренко О.В.</t>
  </si>
  <si>
    <t>Обладнання для системи опалення ДЮСШ №2</t>
  </si>
  <si>
    <t>Акробатична доріжка ДЮСШ №1</t>
  </si>
  <si>
    <t>ФОП Небоженко Л.С.</t>
  </si>
  <si>
    <t>Велосипеди СДЮШОР з велоспорту</t>
  </si>
  <si>
    <t>ФОП Проскура Д.В.</t>
  </si>
  <si>
    <t>Маски, куртки. клинки, брюки СДЮШОР з фезтування</t>
  </si>
  <si>
    <t>ФОП Станкевич В.В.</t>
  </si>
  <si>
    <t>Рапіри ,куртка СДЮШОР з фезтування</t>
  </si>
  <si>
    <t>ФОП Донець І.М.</t>
  </si>
  <si>
    <t>Кондиціонери СДЮШОР №4</t>
  </si>
  <si>
    <t>ФОП Цвєткова  В.Г.</t>
  </si>
  <si>
    <t>Компютерне обладнання СДЮШОР з велоспорту</t>
  </si>
  <si>
    <t>ФОП Козій  В.Г.</t>
  </si>
  <si>
    <t>Компютерне обладнання СДЮШОР з фехтування</t>
  </si>
  <si>
    <t>Компютерне обладнання СДЮШОР з  футболу</t>
  </si>
  <si>
    <t>Компютер Центральному міському стадіону</t>
  </si>
  <si>
    <t>ПП іфірма "Логіка"</t>
  </si>
  <si>
    <t>Газанокосарка, пила, мотокоса  Центральному міському стадіону</t>
  </si>
  <si>
    <t>ФОП Кравченко</t>
  </si>
  <si>
    <t>Футбольні ворота Центральному міськму стадіону</t>
  </si>
  <si>
    <t>ФОП Волков А.В.</t>
  </si>
  <si>
    <t xml:space="preserve"> Газонокосарка роторна  Центральному міському стадіону </t>
  </si>
  <si>
    <t>ФОП Яровой В.Ю.</t>
  </si>
  <si>
    <t>Човен каноє одиночка ШВСМ</t>
  </si>
  <si>
    <t>ПП Андреєв В.В.</t>
  </si>
  <si>
    <t>Човен  Каноє ШВСМ</t>
  </si>
  <si>
    <t>ПП Камерилов О.Є.</t>
  </si>
  <si>
    <t>Човен Байдарка ШВСМ</t>
  </si>
  <si>
    <t>ФОП Євченко О.Г.</t>
  </si>
  <si>
    <t>Тренажери ШВСМ</t>
  </si>
  <si>
    <t>ФОП Боровікова Л.К.</t>
  </si>
  <si>
    <t>Штанги ШВСМ</t>
  </si>
  <si>
    <t>ФОП Белоус  О.А.</t>
  </si>
  <si>
    <t>О.В.Машкін</t>
  </si>
  <si>
    <t>Начальник відділу</t>
  </si>
  <si>
    <t>Н.П.Чуприна</t>
  </si>
  <si>
    <t>В.о. начальника  управління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</si>
</sst>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/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/>
    </xf>
    <xf numFmtId="0" fontId="4" fillId="0" borderId="1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left"/>
    </xf>
    <xf numFmtId="164" fontId="5" fillId="0" borderId="17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left" wrapText="1"/>
    </xf>
    <xf numFmtId="164" fontId="2" fillId="0" borderId="0" xfId="0" applyNumberFormat="1" applyFont="1"/>
    <xf numFmtId="164" fontId="2" fillId="0" borderId="8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left" wrapText="1"/>
    </xf>
    <xf numFmtId="0" fontId="2" fillId="0" borderId="0" xfId="0" applyFont="1" applyFill="1"/>
    <xf numFmtId="164" fontId="2" fillId="0" borderId="17" xfId="0" applyNumberFormat="1" applyFont="1" applyBorder="1" applyAlignment="1">
      <alignment horizontal="center"/>
    </xf>
    <xf numFmtId="164" fontId="5" fillId="0" borderId="18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left"/>
    </xf>
    <xf numFmtId="0" fontId="2" fillId="0" borderId="2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zoomScaleSheetLayoutView="100" workbookViewId="0">
      <selection activeCell="H13" sqref="H13"/>
    </sheetView>
  </sheetViews>
  <sheetFormatPr defaultRowHeight="15"/>
  <cols>
    <col min="1" max="1" width="26.5703125" style="99" customWidth="1"/>
    <col min="2" max="2" width="64.5703125" style="103" customWidth="1"/>
    <col min="3" max="3" width="12.85546875" style="53" customWidth="1"/>
    <col min="4" max="4" width="46.42578125" style="104" customWidth="1"/>
    <col min="5" max="16384" width="9.140625" style="1"/>
  </cols>
  <sheetData>
    <row r="1" spans="1:4" ht="15.75">
      <c r="A1" s="136" t="s">
        <v>0</v>
      </c>
      <c r="B1" s="136"/>
      <c r="C1" s="136"/>
      <c r="D1" s="136"/>
    </row>
    <row r="2" spans="1:4">
      <c r="A2" s="2"/>
      <c r="B2" s="3"/>
      <c r="C2" s="4"/>
      <c r="D2" s="3"/>
    </row>
    <row r="3" spans="1:4">
      <c r="A3" s="5"/>
      <c r="B3" s="6"/>
      <c r="C3" s="7"/>
      <c r="D3" s="8" t="s">
        <v>1</v>
      </c>
    </row>
    <row r="4" spans="1:4" s="12" customFormat="1" ht="24">
      <c r="A4" s="9" t="s">
        <v>2</v>
      </c>
      <c r="B4" s="9" t="s">
        <v>3</v>
      </c>
      <c r="C4" s="10" t="s">
        <v>4</v>
      </c>
      <c r="D4" s="11" t="s">
        <v>5</v>
      </c>
    </row>
    <row r="5" spans="1:4" s="17" customFormat="1" thickBot="1">
      <c r="A5" s="13"/>
      <c r="B5" s="14" t="s">
        <v>6</v>
      </c>
      <c r="C5" s="15">
        <f>SUM(C6:C10)</f>
        <v>244.928</v>
      </c>
      <c r="D5" s="16"/>
    </row>
    <row r="6" spans="1:4">
      <c r="A6" s="109" t="s">
        <v>7</v>
      </c>
      <c r="B6" s="18" t="s">
        <v>8</v>
      </c>
      <c r="C6" s="19">
        <v>9</v>
      </c>
      <c r="D6" s="20" t="s">
        <v>9</v>
      </c>
    </row>
    <row r="7" spans="1:4">
      <c r="A7" s="110"/>
      <c r="B7" s="21" t="s">
        <v>10</v>
      </c>
      <c r="C7" s="22">
        <v>57.54</v>
      </c>
      <c r="D7" s="23" t="s">
        <v>11</v>
      </c>
    </row>
    <row r="8" spans="1:4">
      <c r="A8" s="110"/>
      <c r="B8" s="21" t="s">
        <v>12</v>
      </c>
      <c r="C8" s="22">
        <v>9.8970000000000002</v>
      </c>
      <c r="D8" s="23" t="s">
        <v>13</v>
      </c>
    </row>
    <row r="9" spans="1:4" ht="15.75" thickBot="1">
      <c r="A9" s="111"/>
      <c r="B9" s="24" t="s">
        <v>14</v>
      </c>
      <c r="C9" s="25">
        <v>34.451000000000001</v>
      </c>
      <c r="D9" s="26" t="s">
        <v>11</v>
      </c>
    </row>
    <row r="10" spans="1:4" ht="15.75" thickBot="1">
      <c r="A10" s="27" t="s">
        <v>15</v>
      </c>
      <c r="B10" s="28" t="s">
        <v>16</v>
      </c>
      <c r="C10" s="29">
        <v>134.04</v>
      </c>
      <c r="D10" s="30" t="s">
        <v>17</v>
      </c>
    </row>
    <row r="11" spans="1:4" s="17" customFormat="1" ht="15.75" customHeight="1">
      <c r="A11" s="109" t="s">
        <v>15</v>
      </c>
      <c r="B11" s="31" t="s">
        <v>18</v>
      </c>
      <c r="C11" s="32">
        <f>SUM(C15:C16)+C14</f>
        <v>77.856000000000009</v>
      </c>
      <c r="D11" s="33"/>
    </row>
    <row r="12" spans="1:4" ht="30">
      <c r="A12" s="110"/>
      <c r="B12" s="34" t="s">
        <v>19</v>
      </c>
      <c r="C12" s="35"/>
      <c r="D12" s="36"/>
    </row>
    <row r="13" spans="1:4" ht="30.75" thickBot="1">
      <c r="A13" s="111"/>
      <c r="B13" s="37" t="s">
        <v>20</v>
      </c>
      <c r="C13" s="38"/>
      <c r="D13" s="39"/>
    </row>
    <row r="14" spans="1:4" ht="30">
      <c r="A14" s="108" t="s">
        <v>15</v>
      </c>
      <c r="B14" s="40" t="s">
        <v>21</v>
      </c>
      <c r="C14" s="41">
        <v>70.623000000000005</v>
      </c>
      <c r="D14" s="42" t="s">
        <v>22</v>
      </c>
    </row>
    <row r="15" spans="1:4">
      <c r="A15" s="106"/>
      <c r="B15" s="137" t="s">
        <v>23</v>
      </c>
      <c r="C15" s="43">
        <v>2.9529999999999998</v>
      </c>
      <c r="D15" s="44" t="s">
        <v>24</v>
      </c>
    </row>
    <row r="16" spans="1:4" ht="15.75" thickBot="1">
      <c r="A16" s="107"/>
      <c r="B16" s="138"/>
      <c r="C16" s="45">
        <v>4.28</v>
      </c>
      <c r="D16" s="46" t="s">
        <v>25</v>
      </c>
    </row>
    <row r="17" spans="1:4" s="17" customFormat="1" thickBot="1">
      <c r="A17" s="47"/>
      <c r="B17" s="48" t="s">
        <v>26</v>
      </c>
      <c r="C17" s="49">
        <f>SUM(C19:C51)+C18</f>
        <v>3785.3735099999999</v>
      </c>
      <c r="D17" s="50"/>
    </row>
    <row r="18" spans="1:4">
      <c r="A18" s="108" t="s">
        <v>15</v>
      </c>
      <c r="B18" s="139" t="s">
        <v>27</v>
      </c>
      <c r="C18" s="51">
        <f>0.424+0.617+1.438+1.323</f>
        <v>3.802</v>
      </c>
      <c r="D18" s="52" t="s">
        <v>28</v>
      </c>
    </row>
    <row r="19" spans="1:4">
      <c r="A19" s="106"/>
      <c r="B19" s="120"/>
      <c r="C19" s="35">
        <v>1.32</v>
      </c>
      <c r="D19" s="54" t="s">
        <v>25</v>
      </c>
    </row>
    <row r="20" spans="1:4">
      <c r="A20" s="106"/>
      <c r="B20" s="120"/>
      <c r="C20" s="35">
        <v>2.5979999999999999</v>
      </c>
      <c r="D20" s="36" t="s">
        <v>29</v>
      </c>
    </row>
    <row r="21" spans="1:4">
      <c r="A21" s="106"/>
      <c r="B21" s="121"/>
      <c r="C21" s="35">
        <f>74.091+11.272+62.731+6.818+16.401+75.549</f>
        <v>246.86200000000002</v>
      </c>
      <c r="D21" s="55" t="s">
        <v>30</v>
      </c>
    </row>
    <row r="22" spans="1:4">
      <c r="A22" s="106"/>
      <c r="B22" s="56" t="s">
        <v>31</v>
      </c>
      <c r="C22" s="57">
        <v>94</v>
      </c>
      <c r="D22" s="58" t="s">
        <v>17</v>
      </c>
    </row>
    <row r="23" spans="1:4">
      <c r="A23" s="106"/>
      <c r="B23" s="119" t="s">
        <v>32</v>
      </c>
      <c r="C23" s="57">
        <f>52.693+185.751+185.75+67.515</f>
        <v>491.709</v>
      </c>
      <c r="D23" s="59" t="s">
        <v>33</v>
      </c>
    </row>
    <row r="24" spans="1:4">
      <c r="A24" s="106"/>
      <c r="B24" s="120"/>
      <c r="C24" s="57">
        <v>1.32</v>
      </c>
      <c r="D24" s="54" t="s">
        <v>25</v>
      </c>
    </row>
    <row r="25" spans="1:4">
      <c r="A25" s="106"/>
      <c r="B25" s="121"/>
      <c r="C25" s="57">
        <f>5.605+1.851</f>
        <v>7.4560000000000004</v>
      </c>
      <c r="D25" s="60" t="s">
        <v>28</v>
      </c>
    </row>
    <row r="26" spans="1:4" s="61" customFormat="1" ht="30">
      <c r="A26" s="106"/>
      <c r="B26" s="56" t="s">
        <v>34</v>
      </c>
      <c r="C26" s="57">
        <v>168.20699999999999</v>
      </c>
      <c r="D26" s="54" t="s">
        <v>35</v>
      </c>
    </row>
    <row r="27" spans="1:4">
      <c r="A27" s="106"/>
      <c r="B27" s="119" t="s">
        <v>36</v>
      </c>
      <c r="C27" s="35">
        <v>54.77</v>
      </c>
      <c r="D27" s="55" t="s">
        <v>35</v>
      </c>
    </row>
    <row r="28" spans="1:4">
      <c r="A28" s="106"/>
      <c r="B28" s="120"/>
      <c r="C28" s="35">
        <v>0.53100000000000003</v>
      </c>
      <c r="D28" s="54" t="s">
        <v>25</v>
      </c>
    </row>
    <row r="29" spans="1:4">
      <c r="A29" s="106"/>
      <c r="B29" s="121"/>
      <c r="C29" s="35">
        <v>1.4710000000000001</v>
      </c>
      <c r="D29" s="36" t="s">
        <v>29</v>
      </c>
    </row>
    <row r="30" spans="1:4">
      <c r="A30" s="106"/>
      <c r="B30" s="119" t="s">
        <v>37</v>
      </c>
      <c r="C30" s="35">
        <v>1.4259999999999999</v>
      </c>
      <c r="D30" s="54" t="s">
        <v>25</v>
      </c>
    </row>
    <row r="31" spans="1:4">
      <c r="A31" s="106"/>
      <c r="B31" s="120"/>
      <c r="C31" s="35">
        <v>29.11</v>
      </c>
      <c r="D31" s="36" t="s">
        <v>29</v>
      </c>
    </row>
    <row r="32" spans="1:4">
      <c r="A32" s="106"/>
      <c r="B32" s="120"/>
      <c r="C32" s="35">
        <f>131.2+131.201</f>
        <v>262.40099999999995</v>
      </c>
      <c r="D32" s="60" t="s">
        <v>38</v>
      </c>
    </row>
    <row r="33" spans="1:4" ht="15.75" customHeight="1">
      <c r="A33" s="106"/>
      <c r="B33" s="121"/>
      <c r="C33" s="35">
        <v>4.5750000000000002</v>
      </c>
      <c r="D33" s="60" t="s">
        <v>28</v>
      </c>
    </row>
    <row r="34" spans="1:4" ht="18" customHeight="1">
      <c r="A34" s="106"/>
      <c r="B34" s="119" t="s">
        <v>39</v>
      </c>
      <c r="C34" s="35">
        <f>4.446+1.775</f>
        <v>6.2210000000000001</v>
      </c>
      <c r="D34" s="36" t="s">
        <v>29</v>
      </c>
    </row>
    <row r="35" spans="1:4" ht="16.5" customHeight="1">
      <c r="A35" s="106"/>
      <c r="B35" s="120"/>
      <c r="C35" s="35">
        <v>0.98499999999999999</v>
      </c>
      <c r="D35" s="54" t="s">
        <v>25</v>
      </c>
    </row>
    <row r="36" spans="1:4" ht="16.5" customHeight="1">
      <c r="A36" s="106"/>
      <c r="B36" s="120"/>
      <c r="C36" s="35">
        <f>45.636+45.641</f>
        <v>91.277000000000001</v>
      </c>
      <c r="D36" s="54" t="s">
        <v>40</v>
      </c>
    </row>
    <row r="37" spans="1:4" ht="18" customHeight="1" thickBot="1">
      <c r="A37" s="107"/>
      <c r="B37" s="135"/>
      <c r="C37" s="62">
        <v>1.575</v>
      </c>
      <c r="D37" s="63" t="s">
        <v>28</v>
      </c>
    </row>
    <row r="38" spans="1:4" s="61" customFormat="1" ht="17.25" customHeight="1">
      <c r="A38" s="130" t="s">
        <v>15</v>
      </c>
      <c r="B38" s="132" t="s">
        <v>41</v>
      </c>
      <c r="C38" s="64">
        <v>56.884</v>
      </c>
      <c r="D38" s="65" t="s">
        <v>42</v>
      </c>
    </row>
    <row r="39" spans="1:4" s="61" customFormat="1" ht="17.25" customHeight="1">
      <c r="A39" s="131"/>
      <c r="B39" s="133"/>
      <c r="C39" s="57">
        <f>7.475</f>
        <v>7.4749999999999996</v>
      </c>
      <c r="D39" s="60" t="s">
        <v>28</v>
      </c>
    </row>
    <row r="40" spans="1:4" s="61" customFormat="1" ht="15.75" thickBot="1">
      <c r="A40" s="131"/>
      <c r="B40" s="133"/>
      <c r="C40" s="57">
        <f>221.604+21.513+52.524</f>
        <v>295.64100000000002</v>
      </c>
      <c r="D40" s="60" t="s">
        <v>38</v>
      </c>
    </row>
    <row r="41" spans="1:4" ht="18.75" customHeight="1">
      <c r="A41" s="108" t="s">
        <v>15</v>
      </c>
      <c r="B41" s="133" t="s">
        <v>43</v>
      </c>
      <c r="C41" s="35">
        <v>953.33230000000003</v>
      </c>
      <c r="D41" s="36" t="s">
        <v>44</v>
      </c>
    </row>
    <row r="42" spans="1:4" ht="15.75" customHeight="1">
      <c r="A42" s="106"/>
      <c r="B42" s="133"/>
      <c r="C42" s="35">
        <v>1.38062</v>
      </c>
      <c r="D42" s="54" t="s">
        <v>25</v>
      </c>
    </row>
    <row r="43" spans="1:4" ht="19.5" customHeight="1">
      <c r="A43" s="106"/>
      <c r="B43" s="133"/>
      <c r="C43" s="35">
        <f>9.585+1.42</f>
        <v>11.005000000000001</v>
      </c>
      <c r="D43" s="54" t="s">
        <v>45</v>
      </c>
    </row>
    <row r="44" spans="1:4" ht="17.25" customHeight="1" thickBot="1">
      <c r="A44" s="107"/>
      <c r="B44" s="134"/>
      <c r="C44" s="62">
        <f>14.13959-0.001</f>
        <v>14.138590000000001</v>
      </c>
      <c r="D44" s="63" t="s">
        <v>28</v>
      </c>
    </row>
    <row r="45" spans="1:4" ht="17.25" customHeight="1">
      <c r="A45" s="106" t="s">
        <v>15</v>
      </c>
      <c r="B45" s="120" t="s">
        <v>46</v>
      </c>
      <c r="C45" s="66">
        <v>317.19099999999997</v>
      </c>
      <c r="D45" s="67" t="s">
        <v>47</v>
      </c>
    </row>
    <row r="46" spans="1:4" ht="28.5" customHeight="1" thickBot="1">
      <c r="A46" s="107"/>
      <c r="B46" s="135"/>
      <c r="C46" s="62">
        <v>1.3540000000000001</v>
      </c>
      <c r="D46" s="46" t="s">
        <v>25</v>
      </c>
    </row>
    <row r="47" spans="1:4" s="61" customFormat="1" ht="17.25" customHeight="1">
      <c r="A47" s="112" t="s">
        <v>15</v>
      </c>
      <c r="B47" s="115" t="s">
        <v>48</v>
      </c>
      <c r="C47" s="64">
        <v>578.15800000000002</v>
      </c>
      <c r="D47" s="68" t="s">
        <v>49</v>
      </c>
    </row>
    <row r="48" spans="1:4" s="61" customFormat="1" ht="16.5" customHeight="1">
      <c r="A48" s="113"/>
      <c r="B48" s="116"/>
      <c r="C48" s="69">
        <v>9.6989999999999998</v>
      </c>
      <c r="D48" s="60" t="s">
        <v>28</v>
      </c>
    </row>
    <row r="49" spans="1:4" s="61" customFormat="1">
      <c r="A49" s="113"/>
      <c r="B49" s="116"/>
      <c r="C49" s="69">
        <v>2.64</v>
      </c>
      <c r="D49" s="54" t="s">
        <v>25</v>
      </c>
    </row>
    <row r="50" spans="1:4" s="61" customFormat="1">
      <c r="A50" s="113"/>
      <c r="B50" s="117"/>
      <c r="C50" s="69">
        <v>22.524999999999999</v>
      </c>
      <c r="D50" s="70" t="s">
        <v>50</v>
      </c>
    </row>
    <row r="51" spans="1:4" s="61" customFormat="1" ht="30.75" thickBot="1">
      <c r="A51" s="114"/>
      <c r="B51" s="71" t="s">
        <v>51</v>
      </c>
      <c r="C51" s="72">
        <v>42.334000000000003</v>
      </c>
      <c r="D51" s="46" t="s">
        <v>50</v>
      </c>
    </row>
    <row r="52" spans="1:4" s="17" customFormat="1" thickBot="1">
      <c r="A52" s="73"/>
      <c r="B52" s="74" t="s">
        <v>52</v>
      </c>
      <c r="C52" s="75">
        <f>SUM(C54:C65)+C53</f>
        <v>1747.1281799999999</v>
      </c>
      <c r="D52" s="76"/>
    </row>
    <row r="53" spans="1:4">
      <c r="A53" s="112" t="s">
        <v>15</v>
      </c>
      <c r="B53" s="119" t="s">
        <v>53</v>
      </c>
      <c r="C53" s="66">
        <f>8.52+3.55</f>
        <v>12.07</v>
      </c>
      <c r="D53" s="77" t="s">
        <v>54</v>
      </c>
    </row>
    <row r="54" spans="1:4">
      <c r="A54" s="113"/>
      <c r="B54" s="120"/>
      <c r="C54" s="66">
        <f>5.274+2.283</f>
        <v>7.5570000000000004</v>
      </c>
      <c r="D54" s="78" t="s">
        <v>28</v>
      </c>
    </row>
    <row r="55" spans="1:4" ht="15.75" thickBot="1">
      <c r="A55" s="118"/>
      <c r="B55" s="121"/>
      <c r="C55" s="66">
        <f>308.69+132.296</f>
        <v>440.98599999999999</v>
      </c>
      <c r="D55" s="77" t="s">
        <v>55</v>
      </c>
    </row>
    <row r="56" spans="1:4" s="61" customFormat="1" ht="30.75" thickBot="1">
      <c r="A56" s="27" t="s">
        <v>15</v>
      </c>
      <c r="B56" s="56" t="s">
        <v>56</v>
      </c>
      <c r="C56" s="57">
        <v>3.5640000000000001</v>
      </c>
      <c r="D56" s="79" t="s">
        <v>25</v>
      </c>
    </row>
    <row r="57" spans="1:4" s="61" customFormat="1" ht="30">
      <c r="A57" s="122" t="s">
        <v>15</v>
      </c>
      <c r="B57" s="56" t="s">
        <v>57</v>
      </c>
      <c r="C57" s="57">
        <v>35.692</v>
      </c>
      <c r="D57" s="80" t="s">
        <v>58</v>
      </c>
    </row>
    <row r="58" spans="1:4" ht="30">
      <c r="A58" s="123"/>
      <c r="B58" s="34" t="s">
        <v>59</v>
      </c>
      <c r="C58" s="35">
        <v>120</v>
      </c>
      <c r="D58" s="81" t="s">
        <v>60</v>
      </c>
    </row>
    <row r="59" spans="1:4" ht="30">
      <c r="A59" s="124"/>
      <c r="B59" s="34" t="s">
        <v>61</v>
      </c>
      <c r="C59" s="43">
        <f>20-0.006</f>
        <v>19.994</v>
      </c>
      <c r="D59" s="82" t="s">
        <v>47</v>
      </c>
    </row>
    <row r="60" spans="1:4" s="61" customFormat="1">
      <c r="A60" s="125" t="s">
        <v>15</v>
      </c>
      <c r="B60" s="127" t="s">
        <v>62</v>
      </c>
      <c r="C60" s="83">
        <v>616.16981999999996</v>
      </c>
      <c r="D60" s="84" t="s">
        <v>17</v>
      </c>
    </row>
    <row r="61" spans="1:4" s="61" customFormat="1" ht="30">
      <c r="A61" s="126"/>
      <c r="B61" s="128"/>
      <c r="C61" s="83">
        <v>0.4884</v>
      </c>
      <c r="D61" s="85" t="s">
        <v>63</v>
      </c>
    </row>
    <row r="62" spans="1:4" s="61" customFormat="1">
      <c r="A62" s="126"/>
      <c r="B62" s="129"/>
      <c r="C62" s="83">
        <v>11.85896</v>
      </c>
      <c r="D62" s="78" t="s">
        <v>28</v>
      </c>
    </row>
    <row r="63" spans="1:4" s="61" customFormat="1" ht="30">
      <c r="A63" s="126"/>
      <c r="B63" s="86" t="s">
        <v>64</v>
      </c>
      <c r="C63" s="83">
        <v>112.974</v>
      </c>
      <c r="D63" s="84" t="s">
        <v>17</v>
      </c>
    </row>
    <row r="64" spans="1:4" ht="30">
      <c r="A64" s="126"/>
      <c r="B64" s="87" t="s">
        <v>65</v>
      </c>
      <c r="C64" s="43">
        <v>84.471000000000004</v>
      </c>
      <c r="D64" s="82" t="s">
        <v>22</v>
      </c>
    </row>
    <row r="65" spans="1:4" ht="30.75" thickBot="1">
      <c r="A65" s="126"/>
      <c r="B65" s="87" t="s">
        <v>66</v>
      </c>
      <c r="C65" s="43">
        <v>281.303</v>
      </c>
      <c r="D65" s="82" t="s">
        <v>22</v>
      </c>
    </row>
    <row r="66" spans="1:4" s="17" customFormat="1" ht="28.5">
      <c r="A66" s="88"/>
      <c r="B66" s="89" t="s">
        <v>67</v>
      </c>
      <c r="C66" s="90">
        <f>SUM(C68:C90)+C67</f>
        <v>1729.5700000000002</v>
      </c>
      <c r="D66" s="91"/>
    </row>
    <row r="67" spans="1:4">
      <c r="A67" s="105" t="s">
        <v>15</v>
      </c>
      <c r="B67" s="34" t="s">
        <v>68</v>
      </c>
      <c r="C67" s="35">
        <v>6.6</v>
      </c>
      <c r="D67" s="36" t="s">
        <v>69</v>
      </c>
    </row>
    <row r="68" spans="1:4">
      <c r="A68" s="106"/>
      <c r="B68" s="34" t="s">
        <v>70</v>
      </c>
      <c r="C68" s="35">
        <f>34+125</f>
        <v>159</v>
      </c>
      <c r="D68" s="36" t="s">
        <v>71</v>
      </c>
    </row>
    <row r="69" spans="1:4">
      <c r="A69" s="106"/>
      <c r="B69" s="34" t="s">
        <v>72</v>
      </c>
      <c r="C69" s="35">
        <v>2.7970000000000002</v>
      </c>
      <c r="D69" s="36" t="s">
        <v>73</v>
      </c>
    </row>
    <row r="70" spans="1:4">
      <c r="A70" s="106"/>
      <c r="B70" s="34" t="s">
        <v>74</v>
      </c>
      <c r="C70" s="35">
        <v>55</v>
      </c>
      <c r="D70" s="36" t="s">
        <v>71</v>
      </c>
    </row>
    <row r="71" spans="1:4">
      <c r="A71" s="106"/>
      <c r="B71" s="34" t="s">
        <v>75</v>
      </c>
      <c r="C71" s="35">
        <f>88+35</f>
        <v>123</v>
      </c>
      <c r="D71" s="36" t="s">
        <v>76</v>
      </c>
    </row>
    <row r="72" spans="1:4">
      <c r="A72" s="106"/>
      <c r="B72" s="34" t="s">
        <v>77</v>
      </c>
      <c r="C72" s="35">
        <v>142.60599999999999</v>
      </c>
      <c r="D72" s="36" t="s">
        <v>78</v>
      </c>
    </row>
    <row r="73" spans="1:4">
      <c r="A73" s="106"/>
      <c r="B73" s="34" t="s">
        <v>79</v>
      </c>
      <c r="C73" s="35">
        <v>21.2</v>
      </c>
      <c r="D73" s="36" t="s">
        <v>78</v>
      </c>
    </row>
    <row r="74" spans="1:4">
      <c r="A74" s="106"/>
      <c r="B74" s="92" t="s">
        <v>80</v>
      </c>
      <c r="C74" s="35">
        <v>69</v>
      </c>
      <c r="D74" s="36" t="s">
        <v>81</v>
      </c>
    </row>
    <row r="75" spans="1:4">
      <c r="A75" s="106"/>
      <c r="B75" s="34" t="s">
        <v>82</v>
      </c>
      <c r="C75" s="35">
        <f>100+99</f>
        <v>199</v>
      </c>
      <c r="D75" s="36" t="s">
        <v>83</v>
      </c>
    </row>
    <row r="76" spans="1:4">
      <c r="A76" s="106"/>
      <c r="B76" s="34" t="s">
        <v>84</v>
      </c>
      <c r="C76" s="35">
        <v>62.677999999999997</v>
      </c>
      <c r="D76" s="36" t="s">
        <v>85</v>
      </c>
    </row>
    <row r="77" spans="1:4">
      <c r="A77" s="106"/>
      <c r="B77" s="34" t="s">
        <v>86</v>
      </c>
      <c r="C77" s="35">
        <v>40</v>
      </c>
      <c r="D77" s="36" t="s">
        <v>87</v>
      </c>
    </row>
    <row r="78" spans="1:4">
      <c r="A78" s="106"/>
      <c r="B78" s="34" t="s">
        <v>88</v>
      </c>
      <c r="C78" s="35">
        <v>15</v>
      </c>
      <c r="D78" s="36" t="s">
        <v>89</v>
      </c>
    </row>
    <row r="79" spans="1:4">
      <c r="A79" s="106"/>
      <c r="B79" s="34" t="s">
        <v>90</v>
      </c>
      <c r="C79" s="35">
        <v>6.84</v>
      </c>
      <c r="D79" s="36" t="s">
        <v>91</v>
      </c>
    </row>
    <row r="80" spans="1:4">
      <c r="A80" s="106"/>
      <c r="B80" s="34" t="s">
        <v>92</v>
      </c>
      <c r="C80" s="35">
        <v>3.6</v>
      </c>
      <c r="D80" s="36" t="s">
        <v>91</v>
      </c>
    </row>
    <row r="81" spans="1:4" ht="15.75" thickBot="1">
      <c r="A81" s="107"/>
      <c r="B81" s="93" t="s">
        <v>93</v>
      </c>
      <c r="C81" s="62">
        <v>9.36</v>
      </c>
      <c r="D81" s="94" t="s">
        <v>91</v>
      </c>
    </row>
    <row r="82" spans="1:4">
      <c r="A82" s="108" t="s">
        <v>15</v>
      </c>
      <c r="B82" s="95" t="s">
        <v>94</v>
      </c>
      <c r="C82" s="51">
        <v>6.4450000000000003</v>
      </c>
      <c r="D82" s="96" t="s">
        <v>95</v>
      </c>
    </row>
    <row r="83" spans="1:4">
      <c r="A83" s="106"/>
      <c r="B83" s="34" t="s">
        <v>96</v>
      </c>
      <c r="C83" s="35">
        <v>13.294</v>
      </c>
      <c r="D83" s="36" t="s">
        <v>97</v>
      </c>
    </row>
    <row r="84" spans="1:4">
      <c r="A84" s="106"/>
      <c r="B84" s="34" t="s">
        <v>98</v>
      </c>
      <c r="C84" s="35">
        <f>56.15+80</f>
        <v>136.15</v>
      </c>
      <c r="D84" s="36" t="s">
        <v>99</v>
      </c>
    </row>
    <row r="85" spans="1:4" ht="15.75" thickBot="1">
      <c r="A85" s="107"/>
      <c r="B85" s="93" t="s">
        <v>100</v>
      </c>
      <c r="C85" s="62">
        <v>478</v>
      </c>
      <c r="D85" s="94" t="s">
        <v>101</v>
      </c>
    </row>
    <row r="86" spans="1:4">
      <c r="A86" s="108" t="s">
        <v>15</v>
      </c>
      <c r="B86" s="95" t="s">
        <v>102</v>
      </c>
      <c r="C86" s="51">
        <v>11</v>
      </c>
      <c r="D86" s="96" t="s">
        <v>103</v>
      </c>
    </row>
    <row r="87" spans="1:4">
      <c r="A87" s="106"/>
      <c r="B87" s="97" t="s">
        <v>104</v>
      </c>
      <c r="C87" s="66">
        <v>30</v>
      </c>
      <c r="D87" s="98" t="s">
        <v>105</v>
      </c>
    </row>
    <row r="88" spans="1:4">
      <c r="A88" s="106"/>
      <c r="B88" s="97" t="s">
        <v>106</v>
      </c>
      <c r="C88" s="66">
        <v>50</v>
      </c>
      <c r="D88" s="98" t="s">
        <v>107</v>
      </c>
    </row>
    <row r="89" spans="1:4">
      <c r="A89" s="106"/>
      <c r="B89" s="34" t="s">
        <v>108</v>
      </c>
      <c r="C89" s="35">
        <v>80</v>
      </c>
      <c r="D89" s="36" t="s">
        <v>109</v>
      </c>
    </row>
    <row r="90" spans="1:4" ht="15.75" thickBot="1">
      <c r="A90" s="107"/>
      <c r="B90" s="93" t="s">
        <v>110</v>
      </c>
      <c r="C90" s="62">
        <v>9</v>
      </c>
      <c r="D90" s="94" t="s">
        <v>111</v>
      </c>
    </row>
    <row r="91" spans="1:4">
      <c r="B91" s="100"/>
      <c r="C91" s="101"/>
      <c r="D91" s="102"/>
    </row>
    <row r="93" spans="1:4">
      <c r="B93" s="103" t="s">
        <v>115</v>
      </c>
      <c r="D93" s="104" t="s">
        <v>112</v>
      </c>
    </row>
    <row r="94" spans="1:4">
      <c r="B94" s="103" t="s">
        <v>113</v>
      </c>
      <c r="D94" s="104" t="s">
        <v>114</v>
      </c>
    </row>
  </sheetData>
  <mergeCells count="27">
    <mergeCell ref="A1:D1"/>
    <mergeCell ref="A6:A9"/>
    <mergeCell ref="A14:A16"/>
    <mergeCell ref="B15:B16"/>
    <mergeCell ref="A18:A37"/>
    <mergeCell ref="B18:B21"/>
    <mergeCell ref="B23:B25"/>
    <mergeCell ref="B27:B29"/>
    <mergeCell ref="B30:B33"/>
    <mergeCell ref="B34:B37"/>
    <mergeCell ref="B38:B40"/>
    <mergeCell ref="A41:A44"/>
    <mergeCell ref="B41:B44"/>
    <mergeCell ref="A45:A46"/>
    <mergeCell ref="B45:B46"/>
    <mergeCell ref="B47:B50"/>
    <mergeCell ref="A53:A55"/>
    <mergeCell ref="B53:B55"/>
    <mergeCell ref="A57:A59"/>
    <mergeCell ref="A60:A65"/>
    <mergeCell ref="B60:B62"/>
    <mergeCell ref="A67:A81"/>
    <mergeCell ref="A82:A85"/>
    <mergeCell ref="A86:A90"/>
    <mergeCell ref="A11:A13"/>
    <mergeCell ref="A47:A51"/>
    <mergeCell ref="A38:A40"/>
  </mergeCells>
  <pageMargins left="0.7" right="0.7" top="0.75" bottom="0.75" header="0.3" footer="0.3"/>
  <pageSetup paperSize="9" scale="58" orientation="portrait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2016-07-07T09:17:21Z</dcterms:modified>
</cp:coreProperties>
</file>