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>
    <definedName name="_xlnm.Print_Area" localSheetId="0">'Укр'!$A$2:$F$44</definedName>
  </definedNames>
  <calcPr fullCalcOnLoad="1"/>
</workbook>
</file>

<file path=xl/sharedStrings.xml><?xml version="1.0" encoding="utf-8"?>
<sst xmlns="http://schemas.openxmlformats.org/spreadsheetml/2006/main" count="94" uniqueCount="93">
  <si>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</si>
  <si>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</si>
  <si>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</si>
  <si>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</si>
  <si>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</si>
  <si>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</si>
  <si>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</si>
  <si>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</si>
  <si>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</si>
  <si>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</si>
  <si>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</si>
  <si>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</si>
  <si>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</si>
  <si>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</si>
  <si>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</si>
  <si>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</si>
  <si>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</si>
  <si>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</si>
  <si>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</si>
  <si>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</si>
  <si>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</si>
  <si>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</si>
  <si>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</si>
  <si>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</si>
  <si>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</si>
  <si>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</si>
  <si>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</si>
  <si>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</si>
  <si>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</si>
  <si>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</si>
  <si>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</si>
  <si>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</si>
  <si>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</si>
  <si>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</si>
  <si>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</si>
  <si>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</si>
  <si>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</si>
  <si>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</si>
  <si>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</si>
  <si>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</si>
  <si>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</si>
  <si>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</si>
  <si>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</si>
  <si>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</si>
  <si>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</si>
  <si>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</si>
  <si>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</si>
  <si>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</si>
  <si>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</si>
  <si>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</si>
  <si>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</si>
  <si>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</si>
  <si>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</si>
  <si>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</si>
  <si>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</si>
  <si>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</si>
  <si>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</si>
  <si>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</si>
  <si>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</si>
  <si>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</si>
  <si>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</si>
  <si>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</si>
  <si>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</si>
  <si>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</si>
  <si>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</si>
  <si>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</si>
  <si>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</si>
  <si>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</si>
  <si>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</si>
  <si>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</si>
  <si>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</si>
  <si>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</si>
  <si>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</si>
  <si>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</si>
  <si>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</si>
  <si>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</si>
  <si>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</si>
  <si>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</si>
  <si>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</si>
  <si>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</si>
  <si>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</si>
  <si>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</si>
  <si>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  з урахуванням змін, 
тис. грн.</t>
  </si>
  <si>
    <t>Щотижнева інформація про надходження  до  міського бюджету м.Миколаєва за  
2017 рік (без власних надходжень бюджетних установ)</t>
  </si>
  <si>
    <t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, оплату услуг по осуществлению патроната над ребёнком и выплату социальной помощи на содержание ребёнка в семье патронатного воспитателя</t>
  </si>
  <si>
    <t>Еженедельная информация о поступлениях в городской бюджет г. Николаева 
за  2017 год                                                                 
(без собственных поступлений бюджетных учреждений )</t>
  </si>
  <si>
    <t>План на
 январь с учетом изменений, тыс. грн.</t>
  </si>
  <si>
    <t>Плата  за надання  адміністративних послуг</t>
  </si>
  <si>
    <t>Плата за предоставление административных услуг</t>
  </si>
  <si>
    <t>Cубвенція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</si>
  <si>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 xml:space="preserve">Надійшло з
 01 січня по 
13 січня    тис. грн. </t>
  </si>
  <si>
    <t xml:space="preserve">Поступило          с 01 января
по 13 января,
тыс. грн. </t>
  </si>
  <si>
    <t>в 2.9 р.б.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</si>
</sst>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19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96" fontId="8" fillId="0" borderId="10" xfId="0" applyNumberFormat="1" applyFont="1" applyBorder="1" applyAlignment="1">
      <alignment horizontal="right"/>
    </xf>
    <xf numFmtId="197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96" fontId="8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97" fontId="7" fillId="0" borderId="10" xfId="0" applyNumberFormat="1" applyFont="1" applyFill="1" applyBorder="1" applyAlignment="1">
      <alignment/>
    </xf>
    <xf numFmtId="197" fontId="9" fillId="0" borderId="10" xfId="0" applyNumberFormat="1" applyFont="1" applyFill="1" applyBorder="1" applyAlignment="1">
      <alignment/>
    </xf>
    <xf numFmtId="197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97" fontId="12" fillId="0" borderId="10" xfId="0" applyNumberFormat="1" applyFont="1" applyBorder="1" applyAlignment="1">
      <alignment/>
    </xf>
    <xf numFmtId="197" fontId="9" fillId="0" borderId="10" xfId="0" applyNumberFormat="1" applyFont="1" applyBorder="1" applyAlignment="1">
      <alignment/>
    </xf>
    <xf numFmtId="197" fontId="9" fillId="0" borderId="10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 horizontal="right"/>
    </xf>
    <xf numFmtId="197" fontId="11" fillId="0" borderId="10" xfId="0" applyNumberFormat="1" applyFont="1" applyFill="1" applyBorder="1" applyAlignment="1">
      <alignment horizontal="right"/>
    </xf>
    <xf numFmtId="197" fontId="11" fillId="0" borderId="1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7" fontId="8" fillId="0" borderId="10" xfId="0" applyNumberFormat="1" applyFont="1" applyFill="1" applyBorder="1" applyAlignment="1">
      <alignment/>
    </xf>
    <xf numFmtId="197" fontId="9" fillId="0" borderId="10" xfId="0" applyNumberFormat="1" applyFont="1" applyBorder="1" applyAlignment="1">
      <alignment vertical="top" wrapText="1"/>
    </xf>
    <xf numFmtId="197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97" fontId="12" fillId="0" borderId="10" xfId="0" applyNumberFormat="1" applyFont="1" applyFill="1" applyBorder="1" applyAlignment="1">
      <alignment/>
    </xf>
    <xf numFmtId="197" fontId="10" fillId="0" borderId="10" xfId="0" applyNumberFormat="1" applyFont="1" applyFill="1" applyBorder="1" applyAlignment="1">
      <alignment horizontal="right"/>
    </xf>
    <xf numFmtId="197" fontId="10" fillId="0" borderId="10" xfId="0" applyNumberFormat="1" applyFont="1" applyBorder="1" applyAlignment="1">
      <alignment horizontal="right"/>
    </xf>
    <xf numFmtId="196" fontId="9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98" fontId="8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Border="1" applyAlignment="1">
      <alignment horizontal="center" vertical="top" wrapText="1"/>
    </xf>
    <xf numFmtId="196" fontId="8" fillId="0" borderId="11" xfId="0" applyNumberFormat="1" applyFont="1" applyBorder="1" applyAlignment="1">
      <alignment horizontal="center" vertical="top" wrapText="1"/>
    </xf>
    <xf numFmtId="196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98" fontId="8" fillId="0" borderId="11" xfId="0" applyNumberFormat="1" applyFont="1" applyFill="1" applyBorder="1" applyAlignment="1">
      <alignment horizontal="center" vertical="top" wrapText="1"/>
    </xf>
    <xf numFmtId="198" fontId="8" fillId="0" borderId="12" xfId="0" applyNumberFormat="1" applyFont="1" applyFill="1" applyBorder="1" applyAlignment="1">
      <alignment horizontal="center" vertical="top" wrapText="1"/>
    </xf>
    <xf numFmtId="196" fontId="8" fillId="0" borderId="11" xfId="0" applyNumberFormat="1" applyFont="1" applyFill="1" applyBorder="1" applyAlignment="1">
      <alignment horizontal="center" vertical="top" wrapText="1"/>
    </xf>
    <xf numFmtId="196" fontId="8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197" fontId="9" fillId="0" borderId="10" xfId="0" applyNumberFormat="1" applyFont="1" applyBorder="1" applyAlignment="1">
      <alignment horizontal="center" vertical="top" wrapText="1"/>
    </xf>
    <xf numFmtId="197" fontId="8" fillId="0" borderId="10" xfId="0" applyNumberFormat="1" applyFont="1" applyBorder="1" applyAlignment="1">
      <alignment horizontal="center" vertical="center"/>
    </xf>
    <xf numFmtId="197" fontId="9" fillId="0" borderId="10" xfId="0" applyNumberFormat="1" applyFont="1" applyBorder="1" applyAlignment="1">
      <alignment wrapText="1"/>
    </xf>
    <xf numFmtId="197" fontId="14" fillId="0" borderId="0" xfId="0" applyNumberFormat="1" applyFont="1" applyAlignment="1">
      <alignment/>
    </xf>
    <xf numFmtId="197" fontId="0" fillId="0" borderId="0" xfId="0" applyNumberFormat="1" applyAlignment="1">
      <alignment/>
    </xf>
    <xf numFmtId="196" fontId="7" fillId="0" borderId="10" xfId="0" applyNumberFormat="1" applyFont="1" applyFill="1" applyBorder="1" applyAlignment="1">
      <alignment/>
    </xf>
    <xf numFmtId="196" fontId="11" fillId="0" borderId="1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197" fontId="9" fillId="0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19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96" fontId="8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="75" zoomScaleNormal="75" zoomScaleSheetLayoutView="75" zoomScalePageLayoutView="0" workbookViewId="0" topLeftCell="A32">
      <selection activeCell="F43" sqref="F43"/>
    </sheetView>
  </sheetViews>
  <sheetFormatPr defaultColWidth="9.00390625" defaultRowHeight="12.75"/>
  <cols>
    <col min="1" max="1" width="42.00390625" style="0" customWidth="1"/>
    <col min="2" max="2" width="16.25390625" style="12" customWidth="1"/>
    <col min="3" max="3" width="16.00390625" style="0" customWidth="1"/>
    <col min="4" max="4" width="15.875" style="91" customWidth="1"/>
    <col min="5" max="5" width="15.875" style="0" customWidth="1"/>
    <col min="6" max="6" width="14.625" style="0" customWidth="1"/>
  </cols>
  <sheetData>
    <row r="1" spans="1:6" ht="12.75" customHeight="1">
      <c r="A1" s="11"/>
      <c r="B1" s="60"/>
      <c r="C1" s="11"/>
      <c r="D1" s="85"/>
      <c r="E1" s="11"/>
      <c r="F1" s="6"/>
    </row>
    <row r="2" spans="1:6" ht="26.25" customHeight="1">
      <c r="A2" s="96" t="s">
        <v>83</v>
      </c>
      <c r="B2" s="96"/>
      <c r="C2" s="96"/>
      <c r="D2" s="96"/>
      <c r="E2" s="96"/>
      <c r="F2" s="96"/>
    </row>
    <row r="3" spans="1:6" ht="15">
      <c r="A3" s="3"/>
      <c r="B3" s="61"/>
      <c r="C3" s="7"/>
      <c r="D3" s="86"/>
      <c r="E3" s="8"/>
      <c r="F3" s="6"/>
    </row>
    <row r="4" spans="1:6" ht="74.25" customHeight="1">
      <c r="A4" s="70" t="s">
        <v>27</v>
      </c>
      <c r="B4" s="73" t="s">
        <v>79</v>
      </c>
      <c r="C4" s="71" t="s">
        <v>82</v>
      </c>
      <c r="D4" s="87" t="s">
        <v>90</v>
      </c>
      <c r="E4" s="74" t="s">
        <v>80</v>
      </c>
      <c r="F4" s="72" t="s">
        <v>81</v>
      </c>
    </row>
    <row r="5" spans="1:6" ht="49.5" customHeight="1" hidden="1">
      <c r="A5" s="70"/>
      <c r="B5" s="73"/>
      <c r="C5" s="71"/>
      <c r="D5" s="87"/>
      <c r="E5" s="74"/>
      <c r="F5" s="72"/>
    </row>
    <row r="6" spans="1:6" ht="18" customHeight="1">
      <c r="A6" s="16" t="s">
        <v>28</v>
      </c>
      <c r="B6" s="62"/>
      <c r="C6" s="14"/>
      <c r="D6" s="88"/>
      <c r="E6" s="15"/>
      <c r="F6" s="13"/>
    </row>
    <row r="7" spans="1:6" ht="22.5" customHeight="1">
      <c r="A7" s="27" t="s">
        <v>29</v>
      </c>
      <c r="B7" s="57">
        <v>1209328</v>
      </c>
      <c r="C7" s="53">
        <v>73213</v>
      </c>
      <c r="D7" s="44">
        <v>29332.304</v>
      </c>
      <c r="E7" s="68">
        <f>D7/B7*100</f>
        <v>2.4255044123678604</v>
      </c>
      <c r="F7" s="9">
        <f>D7/C7*100</f>
        <v>40.06433830057504</v>
      </c>
    </row>
    <row r="8" spans="1:6" ht="18" customHeight="1">
      <c r="A8" s="24" t="s">
        <v>65</v>
      </c>
      <c r="B8" s="52">
        <v>2140</v>
      </c>
      <c r="C8" s="53">
        <v>45</v>
      </c>
      <c r="D8" s="44">
        <v>19.2</v>
      </c>
      <c r="E8" s="68">
        <f aca="true" t="shared" si="0" ref="E8:E44">D8/B8*100</f>
        <v>0.897196261682243</v>
      </c>
      <c r="F8" s="9">
        <f aca="true" t="shared" si="1" ref="F8:F44">D8/C8*100</f>
        <v>42.666666666666664</v>
      </c>
    </row>
    <row r="9" spans="1:6" ht="49.5" customHeight="1">
      <c r="A9" s="23" t="s">
        <v>30</v>
      </c>
      <c r="B9" s="52">
        <v>195600</v>
      </c>
      <c r="C9" s="53">
        <v>12570</v>
      </c>
      <c r="D9" s="44">
        <v>2507.015</v>
      </c>
      <c r="E9" s="68">
        <f t="shared" si="0"/>
        <v>1.2817050102249488</v>
      </c>
      <c r="F9" s="9">
        <f t="shared" si="1"/>
        <v>19.94443118536197</v>
      </c>
    </row>
    <row r="10" spans="1:6" ht="15">
      <c r="A10" s="24" t="s">
        <v>56</v>
      </c>
      <c r="B10" s="59">
        <f>B11+B15+B17</f>
        <v>537438</v>
      </c>
      <c r="C10" s="53">
        <f>C11+C15+C17</f>
        <v>43341.47</v>
      </c>
      <c r="D10" s="53">
        <f>D11+D15+D16+D17</f>
        <v>11329.66</v>
      </c>
      <c r="E10" s="68">
        <f t="shared" si="0"/>
        <v>2.1080868863013036</v>
      </c>
      <c r="F10" s="9">
        <f t="shared" si="1"/>
        <v>26.14046085654224</v>
      </c>
    </row>
    <row r="11" spans="1:6" s="40" customFormat="1" ht="15">
      <c r="A11" s="19" t="s">
        <v>31</v>
      </c>
      <c r="B11" s="65">
        <f>SUM(B12:B14)</f>
        <v>306758</v>
      </c>
      <c r="C11" s="66">
        <f>C12+C13+C14</f>
        <v>24621.65</v>
      </c>
      <c r="D11" s="66">
        <f>D12+D13+D14</f>
        <v>3366.93</v>
      </c>
      <c r="E11" s="68">
        <f t="shared" si="0"/>
        <v>1.097585067056116</v>
      </c>
      <c r="F11" s="9">
        <f t="shared" si="1"/>
        <v>13.674672493516882</v>
      </c>
    </row>
    <row r="12" spans="1:6" s="40" customFormat="1" ht="33" customHeight="1">
      <c r="A12" s="19" t="s">
        <v>58</v>
      </c>
      <c r="B12" s="65">
        <v>24108</v>
      </c>
      <c r="C12" s="66">
        <v>4045</v>
      </c>
      <c r="D12" s="45">
        <v>953.998</v>
      </c>
      <c r="E12" s="68">
        <f t="shared" si="0"/>
        <v>3.957184337149494</v>
      </c>
      <c r="F12" s="9">
        <f t="shared" si="1"/>
        <v>23.58462299134734</v>
      </c>
    </row>
    <row r="13" spans="1:6" s="40" customFormat="1" ht="15">
      <c r="A13" s="19" t="s">
        <v>32</v>
      </c>
      <c r="B13" s="65">
        <v>280700</v>
      </c>
      <c r="C13" s="66">
        <v>20411.65</v>
      </c>
      <c r="D13" s="45">
        <v>2317.015</v>
      </c>
      <c r="E13" s="68">
        <f t="shared" si="0"/>
        <v>0.8254417527609547</v>
      </c>
      <c r="F13" s="9">
        <f t="shared" si="1"/>
        <v>11.351434107482735</v>
      </c>
    </row>
    <row r="14" spans="1:6" s="40" customFormat="1" ht="15.75" customHeight="1">
      <c r="A14" s="19" t="s">
        <v>33</v>
      </c>
      <c r="B14" s="65">
        <v>1950</v>
      </c>
      <c r="C14" s="66">
        <v>165</v>
      </c>
      <c r="D14" s="45">
        <v>95.917</v>
      </c>
      <c r="E14" s="68">
        <f t="shared" si="0"/>
        <v>4.9188205128205125</v>
      </c>
      <c r="F14" s="9">
        <f t="shared" si="1"/>
        <v>58.13151515151516</v>
      </c>
    </row>
    <row r="15" spans="1:6" s="40" customFormat="1" ht="18.75" customHeight="1">
      <c r="A15" s="22" t="s">
        <v>34</v>
      </c>
      <c r="B15" s="65">
        <v>250</v>
      </c>
      <c r="C15" s="66">
        <v>19.82</v>
      </c>
      <c r="D15" s="45">
        <v>6.93</v>
      </c>
      <c r="E15" s="68">
        <f t="shared" si="0"/>
        <v>2.772</v>
      </c>
      <c r="F15" s="9">
        <f t="shared" si="1"/>
        <v>34.96468213925328</v>
      </c>
    </row>
    <row r="16" spans="1:6" s="40" customFormat="1" ht="45.75" customHeight="1">
      <c r="A16" s="22" t="s">
        <v>67</v>
      </c>
      <c r="B16" s="65"/>
      <c r="C16" s="66"/>
      <c r="D16" s="45">
        <v>-8.363</v>
      </c>
      <c r="E16" s="68"/>
      <c r="F16" s="9"/>
    </row>
    <row r="17" spans="1:6" s="40" customFormat="1" ht="18" customHeight="1">
      <c r="A17" s="22" t="s">
        <v>35</v>
      </c>
      <c r="B17" s="65">
        <v>230430</v>
      </c>
      <c r="C17" s="66">
        <v>18700</v>
      </c>
      <c r="D17" s="45">
        <v>7964.163</v>
      </c>
      <c r="E17" s="68">
        <f t="shared" si="0"/>
        <v>3.4562179403723468</v>
      </c>
      <c r="F17" s="9">
        <f t="shared" si="1"/>
        <v>42.589106951871656</v>
      </c>
    </row>
    <row r="18" spans="1:6" ht="20.25" customHeight="1">
      <c r="A18" s="23" t="s">
        <v>37</v>
      </c>
      <c r="B18" s="52">
        <v>150</v>
      </c>
      <c r="C18" s="53">
        <v>12</v>
      </c>
      <c r="D18" s="57">
        <v>9.924</v>
      </c>
      <c r="E18" s="68">
        <f t="shared" si="0"/>
        <v>6.616</v>
      </c>
      <c r="F18" s="9">
        <f t="shared" si="1"/>
        <v>82.69999999999999</v>
      </c>
    </row>
    <row r="19" spans="1:6" ht="22.5" customHeight="1">
      <c r="A19" s="23" t="s">
        <v>87</v>
      </c>
      <c r="B19" s="52">
        <v>20500</v>
      </c>
      <c r="C19" s="53">
        <v>692</v>
      </c>
      <c r="D19" s="44">
        <v>147.086</v>
      </c>
      <c r="E19" s="68">
        <f t="shared" si="0"/>
        <v>0.7174926829268293</v>
      </c>
      <c r="F19" s="9">
        <f t="shared" si="1"/>
        <v>21.255202312138728</v>
      </c>
    </row>
    <row r="20" spans="1:6" ht="63" customHeight="1">
      <c r="A20" s="23" t="s">
        <v>38</v>
      </c>
      <c r="B20" s="52">
        <v>10500</v>
      </c>
      <c r="C20" s="53">
        <v>875</v>
      </c>
      <c r="D20" s="44">
        <v>13.595</v>
      </c>
      <c r="E20" s="68">
        <f t="shared" si="0"/>
        <v>0.1294761904761905</v>
      </c>
      <c r="F20" s="9">
        <f t="shared" si="1"/>
        <v>1.5537142857142858</v>
      </c>
    </row>
    <row r="21" spans="1:6" ht="16.5" customHeight="1">
      <c r="A21" s="23" t="s">
        <v>39</v>
      </c>
      <c r="B21" s="52">
        <v>300</v>
      </c>
      <c r="C21" s="53">
        <v>16</v>
      </c>
      <c r="D21" s="44">
        <v>10.274</v>
      </c>
      <c r="E21" s="68">
        <f t="shared" si="0"/>
        <v>3.424666666666666</v>
      </c>
      <c r="F21" s="9">
        <f t="shared" si="1"/>
        <v>64.21249999999999</v>
      </c>
    </row>
    <row r="22" spans="1:6" ht="22.5" customHeight="1">
      <c r="A22" s="24" t="s">
        <v>40</v>
      </c>
      <c r="B22" s="52">
        <v>3100</v>
      </c>
      <c r="C22" s="53">
        <v>255</v>
      </c>
      <c r="D22" s="57">
        <v>385.702</v>
      </c>
      <c r="E22" s="68">
        <f t="shared" si="0"/>
        <v>12.442</v>
      </c>
      <c r="F22" s="9">
        <f t="shared" si="1"/>
        <v>151.2556862745098</v>
      </c>
    </row>
    <row r="23" spans="1:6" s="33" customFormat="1" ht="21.75" customHeight="1">
      <c r="A23" s="25" t="s">
        <v>41</v>
      </c>
      <c r="B23" s="43">
        <f>B7+B8+B9+B10++B18+B19+B20+B21+B22</f>
        <v>1979056</v>
      </c>
      <c r="C23" s="43">
        <f>C7+C8+C9+C10++C18+C19+C20+C21+C22</f>
        <v>131019.47</v>
      </c>
      <c r="D23" s="43">
        <f>D7+D8+D9+D10+D18+D19+D20+D21++D22</f>
        <v>43754.76</v>
      </c>
      <c r="E23" s="92">
        <f t="shared" si="0"/>
        <v>2.2108904447372892</v>
      </c>
      <c r="F23" s="93">
        <f t="shared" si="1"/>
        <v>33.39561669727408</v>
      </c>
    </row>
    <row r="24" spans="1:6" ht="23.25" customHeight="1">
      <c r="A24" s="24" t="s">
        <v>42</v>
      </c>
      <c r="B24" s="65">
        <f>B25+B26+B27+B28+B29+B30+B31</f>
        <v>1624239.8499999999</v>
      </c>
      <c r="C24" s="66">
        <f>SUM(C25:C31)</f>
        <v>133189.988</v>
      </c>
      <c r="D24" s="66">
        <f>SUM(D25:D31)</f>
        <v>93582.05</v>
      </c>
      <c r="E24" s="68">
        <f t="shared" si="0"/>
        <v>5.76159056804326</v>
      </c>
      <c r="F24" s="9">
        <f t="shared" si="1"/>
        <v>70.2620755548082</v>
      </c>
    </row>
    <row r="25" spans="1:6" ht="119.25" customHeight="1">
      <c r="A25" s="29" t="s">
        <v>43</v>
      </c>
      <c r="B25" s="65">
        <v>521582.3</v>
      </c>
      <c r="C25" s="67">
        <v>41848</v>
      </c>
      <c r="D25" s="50">
        <v>34560.267</v>
      </c>
      <c r="E25" s="68">
        <f t="shared" si="0"/>
        <v>6.626042908281206</v>
      </c>
      <c r="F25" s="9">
        <f t="shared" si="1"/>
        <v>82.58522987956414</v>
      </c>
    </row>
    <row r="26" spans="1:6" ht="133.5" customHeight="1">
      <c r="A26" s="29" t="s">
        <v>44</v>
      </c>
      <c r="B26" s="65">
        <v>299682.7</v>
      </c>
      <c r="C26" s="67">
        <v>32065.9</v>
      </c>
      <c r="D26" s="50"/>
      <c r="E26" s="68"/>
      <c r="F26" s="9"/>
    </row>
    <row r="27" spans="1:6" ht="80.25" customHeight="1">
      <c r="A27" s="29" t="s">
        <v>45</v>
      </c>
      <c r="B27" s="65">
        <v>890.5</v>
      </c>
      <c r="C27" s="66">
        <v>74.2</v>
      </c>
      <c r="D27" s="50"/>
      <c r="E27" s="68"/>
      <c r="F27" s="9"/>
    </row>
    <row r="28" spans="1:6" ht="30">
      <c r="A28" s="29" t="s">
        <v>46</v>
      </c>
      <c r="B28" s="65">
        <v>375497</v>
      </c>
      <c r="C28" s="66">
        <v>28884.4</v>
      </c>
      <c r="D28" s="50">
        <v>28884.4</v>
      </c>
      <c r="E28" s="68">
        <f t="shared" si="0"/>
        <v>7.692311789441727</v>
      </c>
      <c r="F28" s="9">
        <f t="shared" si="1"/>
        <v>100</v>
      </c>
    </row>
    <row r="29" spans="1:6" ht="36" customHeight="1">
      <c r="A29" s="29" t="s">
        <v>47</v>
      </c>
      <c r="B29" s="65">
        <v>417548.2</v>
      </c>
      <c r="C29" s="66">
        <v>29912.386</v>
      </c>
      <c r="D29" s="50">
        <v>29861.2</v>
      </c>
      <c r="E29" s="68">
        <f t="shared" si="0"/>
        <v>7.15155759263242</v>
      </c>
      <c r="F29" s="9">
        <f t="shared" si="1"/>
        <v>99.82888025047552</v>
      </c>
    </row>
    <row r="30" spans="1:6" ht="16.5" customHeight="1">
      <c r="A30" s="31" t="s">
        <v>48</v>
      </c>
      <c r="B30" s="65">
        <v>4486.75</v>
      </c>
      <c r="C30" s="67">
        <v>98.602</v>
      </c>
      <c r="D30" s="50"/>
      <c r="E30" s="68"/>
      <c r="F30" s="9"/>
    </row>
    <row r="31" spans="1:6" ht="198" customHeight="1">
      <c r="A31" s="30" t="s">
        <v>89</v>
      </c>
      <c r="B31" s="65">
        <v>4552.4</v>
      </c>
      <c r="C31" s="66">
        <v>306.5</v>
      </c>
      <c r="D31" s="50">
        <v>276.183</v>
      </c>
      <c r="E31" s="68">
        <f t="shared" si="0"/>
        <v>6.066755996836834</v>
      </c>
      <c r="F31" s="9">
        <f t="shared" si="1"/>
        <v>90.10864600326263</v>
      </c>
    </row>
    <row r="32" spans="1:6" ht="18" customHeight="1">
      <c r="A32" s="26" t="s">
        <v>49</v>
      </c>
      <c r="B32" s="43">
        <f>B23+B24</f>
        <v>3603295.8499999996</v>
      </c>
      <c r="C32" s="54">
        <f>C23+C24</f>
        <v>264209.458</v>
      </c>
      <c r="D32" s="10">
        <f>D23+D24</f>
        <v>137336.81</v>
      </c>
      <c r="E32" s="92">
        <f t="shared" si="0"/>
        <v>3.811421979130579</v>
      </c>
      <c r="F32" s="93">
        <f t="shared" si="1"/>
        <v>51.98027770830218</v>
      </c>
    </row>
    <row r="33" spans="1:6" ht="20.25" customHeight="1">
      <c r="A33" s="26" t="s">
        <v>50</v>
      </c>
      <c r="B33" s="52"/>
      <c r="C33" s="54"/>
      <c r="D33" s="51"/>
      <c r="E33" s="92"/>
      <c r="F33" s="93"/>
    </row>
    <row r="34" spans="1:6" ht="22.5" customHeight="1">
      <c r="A34" s="23" t="s">
        <v>36</v>
      </c>
      <c r="B34" s="52">
        <v>620</v>
      </c>
      <c r="C34" s="53">
        <v>27.65</v>
      </c>
      <c r="D34" s="51">
        <v>26.579</v>
      </c>
      <c r="E34" s="68">
        <f t="shared" si="0"/>
        <v>4.286935483870968</v>
      </c>
      <c r="F34" s="9">
        <f t="shared" si="1"/>
        <v>96.12658227848102</v>
      </c>
    </row>
    <row r="35" spans="1:6" ht="35.25" customHeight="1">
      <c r="A35" s="23" t="s">
        <v>76</v>
      </c>
      <c r="B35" s="52"/>
      <c r="C35" s="53"/>
      <c r="D35" s="51"/>
      <c r="E35" s="68"/>
      <c r="F35" s="9"/>
    </row>
    <row r="36" spans="1:6" ht="66.75" customHeight="1">
      <c r="A36" s="23" t="s">
        <v>51</v>
      </c>
      <c r="B36" s="52">
        <v>300</v>
      </c>
      <c r="C36" s="53">
        <v>35</v>
      </c>
      <c r="D36" s="52">
        <v>2.348</v>
      </c>
      <c r="E36" s="68">
        <f t="shared" si="0"/>
        <v>0.7826666666666666</v>
      </c>
      <c r="F36" s="9">
        <f t="shared" si="1"/>
        <v>6.708571428571427</v>
      </c>
    </row>
    <row r="37" spans="1:6" ht="61.5" customHeight="1">
      <c r="A37" s="28" t="s">
        <v>61</v>
      </c>
      <c r="B37" s="52">
        <v>71.74</v>
      </c>
      <c r="C37" s="53"/>
      <c r="D37" s="52">
        <v>17.677</v>
      </c>
      <c r="E37" s="68">
        <f t="shared" si="0"/>
        <v>24.64036799553945</v>
      </c>
      <c r="F37" s="9"/>
    </row>
    <row r="38" spans="1:6" ht="51" customHeight="1">
      <c r="A38" s="23" t="s">
        <v>52</v>
      </c>
      <c r="B38" s="52">
        <v>500</v>
      </c>
      <c r="C38" s="53">
        <v>40</v>
      </c>
      <c r="D38" s="52">
        <v>117.96</v>
      </c>
      <c r="E38" s="68">
        <f t="shared" si="0"/>
        <v>23.592</v>
      </c>
      <c r="F38" s="9" t="s">
        <v>92</v>
      </c>
    </row>
    <row r="39" spans="1:6" s="47" customFormat="1" ht="37.5" customHeight="1">
      <c r="A39" s="58" t="s">
        <v>69</v>
      </c>
      <c r="B39" s="52">
        <v>2000</v>
      </c>
      <c r="C39" s="53"/>
      <c r="D39" s="52"/>
      <c r="E39" s="68"/>
      <c r="F39" s="9"/>
    </row>
    <row r="40" spans="1:6" s="46" customFormat="1" ht="24.75" customHeight="1">
      <c r="A40" s="23" t="s">
        <v>72</v>
      </c>
      <c r="B40" s="95">
        <v>500</v>
      </c>
      <c r="C40" s="23"/>
      <c r="D40" s="89"/>
      <c r="E40" s="68"/>
      <c r="F40" s="9"/>
    </row>
    <row r="41" spans="1:6" s="84" customFormat="1" ht="24" customHeight="1">
      <c r="A41" s="64" t="s">
        <v>53</v>
      </c>
      <c r="B41" s="43">
        <f>SUM(B34:B40)</f>
        <v>3991.74</v>
      </c>
      <c r="C41" s="43">
        <f>SUM(C34:C39)</f>
        <v>102.65</v>
      </c>
      <c r="D41" s="43">
        <f>SUM(D34:D40)</f>
        <v>164.564</v>
      </c>
      <c r="E41" s="92">
        <f t="shared" si="0"/>
        <v>4.122613196250257</v>
      </c>
      <c r="F41" s="93">
        <f t="shared" si="1"/>
        <v>160.3156356551388</v>
      </c>
    </row>
    <row r="42" spans="1:6" ht="17.25" customHeight="1">
      <c r="A42" s="64" t="s">
        <v>54</v>
      </c>
      <c r="B42" s="43">
        <f>B32+B41</f>
        <v>3607287.59</v>
      </c>
      <c r="C42" s="43">
        <f>C32+C41</f>
        <v>264312.108</v>
      </c>
      <c r="D42" s="43">
        <f>D32+D41</f>
        <v>137501.374</v>
      </c>
      <c r="E42" s="92">
        <f t="shared" si="0"/>
        <v>3.8117663360464147</v>
      </c>
      <c r="F42" s="93">
        <f t="shared" si="1"/>
        <v>52.022351545090785</v>
      </c>
    </row>
    <row r="43" spans="1:6" s="101" customFormat="1" ht="30" customHeight="1">
      <c r="A43" s="99" t="s">
        <v>60</v>
      </c>
      <c r="B43" s="98">
        <v>705.5</v>
      </c>
      <c r="C43" s="53"/>
      <c r="D43" s="53">
        <v>174.97</v>
      </c>
      <c r="E43" s="100">
        <f t="shared" si="0"/>
        <v>24.800850460666194</v>
      </c>
      <c r="F43" s="9"/>
    </row>
    <row r="44" spans="1:6" ht="27" customHeight="1">
      <c r="A44" s="25" t="s">
        <v>55</v>
      </c>
      <c r="B44" s="43">
        <f>B42+B43</f>
        <v>3607993.09</v>
      </c>
      <c r="C44" s="55">
        <f>C42+C43</f>
        <v>264312.108</v>
      </c>
      <c r="D44" s="43">
        <f>D42+D43</f>
        <v>137676.344</v>
      </c>
      <c r="E44" s="92">
        <f t="shared" si="0"/>
        <v>3.815870501015844</v>
      </c>
      <c r="F44" s="93">
        <f t="shared" si="1"/>
        <v>52.08854979886128</v>
      </c>
    </row>
    <row r="45" spans="3:6" ht="12.75">
      <c r="C45" s="32"/>
      <c r="D45" s="90"/>
      <c r="E45" s="32"/>
      <c r="F45" s="32"/>
    </row>
    <row r="47" spans="1:2" ht="12.75">
      <c r="A47" s="48"/>
      <c r="B47" s="63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75" zoomScaleNormal="75" zoomScalePageLayoutView="0" workbookViewId="0" topLeftCell="A40">
      <selection activeCell="C54" sqref="C5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3.875" style="5" customWidth="1"/>
    <col min="4" max="4" width="16.75390625" style="1" customWidth="1"/>
    <col min="5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1"/>
      <c r="B1" s="11"/>
      <c r="C1" s="11"/>
      <c r="D1" s="11"/>
      <c r="E1" s="11"/>
      <c r="F1" s="6"/>
    </row>
    <row r="2" spans="1:6" ht="26.25" customHeight="1">
      <c r="A2" s="96" t="s">
        <v>85</v>
      </c>
      <c r="B2" s="96"/>
      <c r="C2" s="96"/>
      <c r="D2" s="96"/>
      <c r="E2" s="96"/>
      <c r="F2" s="96"/>
    </row>
    <row r="3" spans="1:6" ht="15">
      <c r="A3" s="3"/>
      <c r="B3" s="3"/>
      <c r="C3" s="7"/>
      <c r="D3" s="8"/>
      <c r="E3" s="8"/>
      <c r="F3" s="6"/>
    </row>
    <row r="4" spans="1:6" ht="91.5" customHeight="1">
      <c r="A4" s="77" t="s">
        <v>11</v>
      </c>
      <c r="B4" s="81" t="s">
        <v>71</v>
      </c>
      <c r="C4" s="79" t="s">
        <v>86</v>
      </c>
      <c r="D4" s="77" t="s">
        <v>91</v>
      </c>
      <c r="E4" s="75" t="s">
        <v>74</v>
      </c>
      <c r="F4" s="75" t="s">
        <v>78</v>
      </c>
    </row>
    <row r="5" spans="1:6" ht="0.75" customHeight="1" hidden="1">
      <c r="A5" s="78"/>
      <c r="B5" s="82"/>
      <c r="C5" s="80"/>
      <c r="D5" s="78"/>
      <c r="E5" s="76"/>
      <c r="F5" s="76"/>
    </row>
    <row r="6" spans="1:6" ht="18" customHeight="1">
      <c r="A6" s="16" t="s">
        <v>10</v>
      </c>
      <c r="B6" s="62"/>
      <c r="C6" s="14"/>
      <c r="D6" s="88"/>
      <c r="E6" s="15"/>
      <c r="F6" s="13"/>
    </row>
    <row r="7" spans="1:6" ht="16.5" customHeight="1">
      <c r="A7" s="17" t="s">
        <v>0</v>
      </c>
      <c r="B7" s="57">
        <v>1209328</v>
      </c>
      <c r="C7" s="53">
        <v>73213</v>
      </c>
      <c r="D7" s="44">
        <v>29332.304</v>
      </c>
      <c r="E7" s="68">
        <f>D7/B7*100</f>
        <v>2.4255044123678604</v>
      </c>
      <c r="F7" s="9">
        <f>D7/C7*100</f>
        <v>40.06433830057504</v>
      </c>
    </row>
    <row r="8" spans="1:6" ht="16.5" customHeight="1">
      <c r="A8" s="17" t="s">
        <v>1</v>
      </c>
      <c r="B8" s="52">
        <v>2140</v>
      </c>
      <c r="C8" s="53">
        <v>45</v>
      </c>
      <c r="D8" s="44">
        <v>19.2</v>
      </c>
      <c r="E8" s="68">
        <f aca="true" t="shared" si="0" ref="E8:E44">D8/B8*100</f>
        <v>0.897196261682243</v>
      </c>
      <c r="F8" s="9">
        <f aca="true" t="shared" si="1" ref="F8:F44">D8/C8*100</f>
        <v>42.666666666666664</v>
      </c>
    </row>
    <row r="9" spans="1:6" ht="40.5" customHeight="1">
      <c r="A9" s="18" t="s">
        <v>25</v>
      </c>
      <c r="B9" s="52">
        <v>195600</v>
      </c>
      <c r="C9" s="53">
        <v>12570</v>
      </c>
      <c r="D9" s="44">
        <v>2507.015</v>
      </c>
      <c r="E9" s="68">
        <f t="shared" si="0"/>
        <v>1.2817050102249488</v>
      </c>
      <c r="F9" s="9">
        <f t="shared" si="1"/>
        <v>19.94443118536197</v>
      </c>
    </row>
    <row r="10" spans="1:6" s="3" customFormat="1" ht="17.25" customHeight="1">
      <c r="A10" s="8" t="s">
        <v>57</v>
      </c>
      <c r="B10" s="59">
        <f>B11+B15+B17</f>
        <v>537438</v>
      </c>
      <c r="C10" s="53">
        <f>C11+C15+C17</f>
        <v>43341.47</v>
      </c>
      <c r="D10" s="53">
        <f>D11+D15+D16+D17</f>
        <v>11329.66</v>
      </c>
      <c r="E10" s="68">
        <f t="shared" si="0"/>
        <v>2.1080868863013036</v>
      </c>
      <c r="F10" s="9">
        <f t="shared" si="1"/>
        <v>26.14046085654224</v>
      </c>
    </row>
    <row r="11" spans="1:6" s="41" customFormat="1" ht="15">
      <c r="A11" s="19" t="s">
        <v>62</v>
      </c>
      <c r="B11" s="65">
        <f>SUM(B12:B14)</f>
        <v>306758</v>
      </c>
      <c r="C11" s="66">
        <f>C12+C13+C14</f>
        <v>24621.65</v>
      </c>
      <c r="D11" s="66">
        <f>D12+D13+D14</f>
        <v>3366.93</v>
      </c>
      <c r="E11" s="68">
        <f t="shared" si="0"/>
        <v>1.097585067056116</v>
      </c>
      <c r="F11" s="9">
        <f t="shared" si="1"/>
        <v>13.674672493516882</v>
      </c>
    </row>
    <row r="12" spans="1:6" s="41" customFormat="1" ht="36" customHeight="1">
      <c r="A12" s="20" t="s">
        <v>24</v>
      </c>
      <c r="B12" s="65">
        <v>24108</v>
      </c>
      <c r="C12" s="66">
        <v>4045</v>
      </c>
      <c r="D12" s="45">
        <v>953.998</v>
      </c>
      <c r="E12" s="68">
        <f t="shared" si="0"/>
        <v>3.957184337149494</v>
      </c>
      <c r="F12" s="9">
        <f t="shared" si="1"/>
        <v>23.58462299134734</v>
      </c>
    </row>
    <row r="13" spans="1:6" s="41" customFormat="1" ht="15">
      <c r="A13" s="21" t="s">
        <v>64</v>
      </c>
      <c r="B13" s="65">
        <v>280700</v>
      </c>
      <c r="C13" s="66">
        <v>20411.65</v>
      </c>
      <c r="D13" s="45">
        <v>2317.015</v>
      </c>
      <c r="E13" s="68">
        <f t="shared" si="0"/>
        <v>0.8254417527609547</v>
      </c>
      <c r="F13" s="9">
        <f t="shared" si="1"/>
        <v>11.351434107482735</v>
      </c>
    </row>
    <row r="14" spans="1:6" s="41" customFormat="1" ht="15">
      <c r="A14" s="19" t="s">
        <v>18</v>
      </c>
      <c r="B14" s="65">
        <v>1950</v>
      </c>
      <c r="C14" s="66">
        <v>165</v>
      </c>
      <c r="D14" s="45">
        <v>95.917</v>
      </c>
      <c r="E14" s="68">
        <f t="shared" si="0"/>
        <v>4.9188205128205125</v>
      </c>
      <c r="F14" s="9">
        <f t="shared" si="1"/>
        <v>58.13151515151516</v>
      </c>
    </row>
    <row r="15" spans="1:6" s="41" customFormat="1" ht="18" customHeight="1">
      <c r="A15" s="22" t="s">
        <v>2</v>
      </c>
      <c r="B15" s="65">
        <v>250</v>
      </c>
      <c r="C15" s="66">
        <v>19.82</v>
      </c>
      <c r="D15" s="45">
        <v>6.93</v>
      </c>
      <c r="E15" s="68">
        <f t="shared" si="0"/>
        <v>2.772</v>
      </c>
      <c r="F15" s="9">
        <f t="shared" si="1"/>
        <v>34.96468213925328</v>
      </c>
    </row>
    <row r="16" spans="1:6" s="41" customFormat="1" ht="60">
      <c r="A16" s="22" t="s">
        <v>66</v>
      </c>
      <c r="B16" s="65"/>
      <c r="C16" s="66"/>
      <c r="D16" s="45">
        <v>-8.363</v>
      </c>
      <c r="E16" s="68"/>
      <c r="F16" s="9"/>
    </row>
    <row r="17" spans="1:6" s="41" customFormat="1" ht="15">
      <c r="A17" s="22" t="s">
        <v>20</v>
      </c>
      <c r="B17" s="65">
        <v>230430</v>
      </c>
      <c r="C17" s="66">
        <v>18700</v>
      </c>
      <c r="D17" s="45">
        <v>7964.163</v>
      </c>
      <c r="E17" s="68">
        <f t="shared" si="0"/>
        <v>3.4562179403723468</v>
      </c>
      <c r="F17" s="9">
        <f t="shared" si="1"/>
        <v>42.589106951871656</v>
      </c>
    </row>
    <row r="18" spans="1:6" ht="16.5" customHeight="1">
      <c r="A18" s="17" t="s">
        <v>12</v>
      </c>
      <c r="B18" s="52">
        <v>150</v>
      </c>
      <c r="C18" s="53">
        <v>12</v>
      </c>
      <c r="D18" s="57">
        <v>9.924</v>
      </c>
      <c r="E18" s="68">
        <f t="shared" si="0"/>
        <v>6.616</v>
      </c>
      <c r="F18" s="9">
        <f t="shared" si="1"/>
        <v>82.69999999999999</v>
      </c>
    </row>
    <row r="19" spans="1:6" ht="28.5" customHeight="1">
      <c r="A19" s="23" t="s">
        <v>88</v>
      </c>
      <c r="B19" s="52">
        <v>20500</v>
      </c>
      <c r="C19" s="53">
        <v>692</v>
      </c>
      <c r="D19" s="44">
        <v>147.086</v>
      </c>
      <c r="E19" s="68">
        <f t="shared" si="0"/>
        <v>0.7174926829268293</v>
      </c>
      <c r="F19" s="9">
        <f t="shared" si="1"/>
        <v>21.255202312138728</v>
      </c>
    </row>
    <row r="20" spans="1:6" ht="60.75" customHeight="1">
      <c r="A20" s="23" t="s">
        <v>26</v>
      </c>
      <c r="B20" s="52">
        <v>10500</v>
      </c>
      <c r="C20" s="53">
        <v>875</v>
      </c>
      <c r="D20" s="44">
        <v>13.595</v>
      </c>
      <c r="E20" s="68">
        <f t="shared" si="0"/>
        <v>0.1294761904761905</v>
      </c>
      <c r="F20" s="9">
        <f t="shared" si="1"/>
        <v>1.5537142857142858</v>
      </c>
    </row>
    <row r="21" spans="1:6" ht="15" customHeight="1">
      <c r="A21" s="23" t="s">
        <v>3</v>
      </c>
      <c r="B21" s="52">
        <v>300</v>
      </c>
      <c r="C21" s="53">
        <v>16</v>
      </c>
      <c r="D21" s="44">
        <v>10.274</v>
      </c>
      <c r="E21" s="68">
        <f t="shared" si="0"/>
        <v>3.424666666666666</v>
      </c>
      <c r="F21" s="9">
        <f t="shared" si="1"/>
        <v>64.21249999999999</v>
      </c>
    </row>
    <row r="22" spans="1:6" ht="15" customHeight="1">
      <c r="A22" s="24" t="s">
        <v>19</v>
      </c>
      <c r="B22" s="52">
        <v>3100</v>
      </c>
      <c r="C22" s="53">
        <v>255</v>
      </c>
      <c r="D22" s="57">
        <v>385.702</v>
      </c>
      <c r="E22" s="68">
        <f t="shared" si="0"/>
        <v>12.442</v>
      </c>
      <c r="F22" s="9">
        <f t="shared" si="1"/>
        <v>151.2556862745098</v>
      </c>
    </row>
    <row r="23" spans="1:6" s="2" customFormat="1" ht="16.5" customHeight="1">
      <c r="A23" s="25" t="s">
        <v>13</v>
      </c>
      <c r="B23" s="43">
        <f>B7+B8+B9+B10++B18+B19+B20+B21+B22</f>
        <v>1979056</v>
      </c>
      <c r="C23" s="43">
        <f>C7+C8+C9+C10++C18+C19+C20+C21+C22</f>
        <v>131019.47</v>
      </c>
      <c r="D23" s="43">
        <f>D7+D8+D9+D10+D18+D19+D20+D21++D22</f>
        <v>43754.76</v>
      </c>
      <c r="E23" s="92">
        <f t="shared" si="0"/>
        <v>2.2108904447372892</v>
      </c>
      <c r="F23" s="93">
        <f t="shared" si="1"/>
        <v>33.39561669727408</v>
      </c>
    </row>
    <row r="24" spans="1:6" s="2" customFormat="1" ht="15" customHeight="1">
      <c r="A24" s="36" t="s">
        <v>63</v>
      </c>
      <c r="B24" s="65">
        <f>B25+B26+B27+B28+B29+B30+B31</f>
        <v>1624239.8499999999</v>
      </c>
      <c r="C24" s="66">
        <f>SUM(C25:C31)</f>
        <v>133189.988</v>
      </c>
      <c r="D24" s="66">
        <f>SUM(D25:D31)</f>
        <v>93582.05</v>
      </c>
      <c r="E24" s="68">
        <f t="shared" si="0"/>
        <v>5.76159056804326</v>
      </c>
      <c r="F24" s="9">
        <f t="shared" si="1"/>
        <v>70.2620755548082</v>
      </c>
    </row>
    <row r="25" spans="1:6" s="2" customFormat="1" ht="132.75" customHeight="1">
      <c r="A25" s="37" t="s">
        <v>21</v>
      </c>
      <c r="B25" s="65">
        <v>521582.3</v>
      </c>
      <c r="C25" s="67">
        <v>41848</v>
      </c>
      <c r="D25" s="50">
        <v>34560.267</v>
      </c>
      <c r="E25" s="68">
        <f t="shared" si="0"/>
        <v>6.626042908281206</v>
      </c>
      <c r="F25" s="9">
        <f t="shared" si="1"/>
        <v>82.58522987956414</v>
      </c>
    </row>
    <row r="26" spans="1:6" s="2" customFormat="1" ht="141" customHeight="1">
      <c r="A26" s="37" t="s">
        <v>14</v>
      </c>
      <c r="B26" s="65">
        <v>299682.7</v>
      </c>
      <c r="C26" s="67">
        <v>32065.9</v>
      </c>
      <c r="D26" s="50"/>
      <c r="E26" s="68"/>
      <c r="F26" s="9"/>
    </row>
    <row r="27" spans="1:6" s="2" customFormat="1" ht="83.25" customHeight="1">
      <c r="A27" s="37" t="s">
        <v>22</v>
      </c>
      <c r="B27" s="65">
        <v>890.5</v>
      </c>
      <c r="C27" s="66">
        <v>74.2</v>
      </c>
      <c r="D27" s="50"/>
      <c r="E27" s="68"/>
      <c r="F27" s="9"/>
    </row>
    <row r="28" spans="1:6" s="2" customFormat="1" ht="43.5" customHeight="1">
      <c r="A28" s="37" t="s">
        <v>4</v>
      </c>
      <c r="B28" s="65">
        <v>375497</v>
      </c>
      <c r="C28" s="66">
        <v>28884.4</v>
      </c>
      <c r="D28" s="50">
        <v>28884.4</v>
      </c>
      <c r="E28" s="68">
        <f t="shared" si="0"/>
        <v>7.692311789441727</v>
      </c>
      <c r="F28" s="9">
        <f t="shared" si="1"/>
        <v>100</v>
      </c>
    </row>
    <row r="29" spans="1:6" s="2" customFormat="1" ht="50.25" customHeight="1">
      <c r="A29" s="37" t="s">
        <v>5</v>
      </c>
      <c r="B29" s="65">
        <v>417548.2</v>
      </c>
      <c r="C29" s="66">
        <v>29912.386</v>
      </c>
      <c r="D29" s="50">
        <v>29861.2</v>
      </c>
      <c r="E29" s="68">
        <f t="shared" si="0"/>
        <v>7.15155759263242</v>
      </c>
      <c r="F29" s="9">
        <f t="shared" si="1"/>
        <v>99.82888025047552</v>
      </c>
    </row>
    <row r="30" spans="1:7" s="2" customFormat="1" ht="27" customHeight="1">
      <c r="A30" s="39" t="s">
        <v>6</v>
      </c>
      <c r="B30" s="65">
        <v>4486.75</v>
      </c>
      <c r="C30" s="67">
        <v>98.602</v>
      </c>
      <c r="D30" s="50"/>
      <c r="E30" s="68"/>
      <c r="F30" s="9"/>
      <c r="G30" s="83"/>
    </row>
    <row r="31" spans="1:6" s="2" customFormat="1" ht="222.75" customHeight="1">
      <c r="A31" s="38" t="s">
        <v>84</v>
      </c>
      <c r="B31" s="65">
        <v>4552.4</v>
      </c>
      <c r="C31" s="66">
        <v>306.5</v>
      </c>
      <c r="D31" s="50">
        <v>276.183</v>
      </c>
      <c r="E31" s="68">
        <f t="shared" si="0"/>
        <v>6.066755996836834</v>
      </c>
      <c r="F31" s="9">
        <f t="shared" si="1"/>
        <v>90.10864600326263</v>
      </c>
    </row>
    <row r="32" spans="1:6" ht="24" customHeight="1">
      <c r="A32" s="42" t="s">
        <v>15</v>
      </c>
      <c r="B32" s="43">
        <f>B23+B24</f>
        <v>3603295.8499999996</v>
      </c>
      <c r="C32" s="54">
        <f>C23+C24</f>
        <v>264209.458</v>
      </c>
      <c r="D32" s="10">
        <f>D23+D24</f>
        <v>137336.81</v>
      </c>
      <c r="E32" s="92">
        <f t="shared" si="0"/>
        <v>3.811421979130579</v>
      </c>
      <c r="F32" s="93">
        <f t="shared" si="1"/>
        <v>51.98027770830218</v>
      </c>
    </row>
    <row r="33" spans="1:6" ht="25.5" customHeight="1">
      <c r="A33" s="26" t="s">
        <v>16</v>
      </c>
      <c r="B33" s="52"/>
      <c r="C33" s="54"/>
      <c r="D33" s="51"/>
      <c r="E33" s="92"/>
      <c r="F33" s="93"/>
    </row>
    <row r="34" spans="1:6" s="34" customFormat="1" ht="24" customHeight="1">
      <c r="A34" s="23" t="s">
        <v>68</v>
      </c>
      <c r="B34" s="52">
        <v>620</v>
      </c>
      <c r="C34" s="53">
        <v>27.65</v>
      </c>
      <c r="D34" s="51">
        <v>26.579</v>
      </c>
      <c r="E34" s="68">
        <f t="shared" si="0"/>
        <v>4.286935483870968</v>
      </c>
      <c r="F34" s="9">
        <f t="shared" si="1"/>
        <v>96.12658227848102</v>
      </c>
    </row>
    <row r="35" spans="1:6" s="34" customFormat="1" ht="32.25" customHeight="1">
      <c r="A35" s="23" t="s">
        <v>77</v>
      </c>
      <c r="B35" s="52"/>
      <c r="C35" s="53"/>
      <c r="D35" s="51"/>
      <c r="E35" s="68"/>
      <c r="F35" s="9"/>
    </row>
    <row r="36" spans="1:6" s="34" customFormat="1" ht="57" customHeight="1">
      <c r="A36" s="35" t="s">
        <v>23</v>
      </c>
      <c r="B36" s="52">
        <v>300</v>
      </c>
      <c r="C36" s="53">
        <v>35</v>
      </c>
      <c r="D36" s="52">
        <v>2.348</v>
      </c>
      <c r="E36" s="68">
        <f t="shared" si="0"/>
        <v>0.7826666666666666</v>
      </c>
      <c r="F36" s="9">
        <f t="shared" si="1"/>
        <v>6.708571428571427</v>
      </c>
    </row>
    <row r="37" spans="1:6" s="34" customFormat="1" ht="57" customHeight="1">
      <c r="A37" s="35" t="s">
        <v>59</v>
      </c>
      <c r="B37" s="52">
        <v>71.74</v>
      </c>
      <c r="C37" s="53"/>
      <c r="D37" s="52">
        <v>17.677</v>
      </c>
      <c r="E37" s="68">
        <f t="shared" si="0"/>
        <v>24.64036799553945</v>
      </c>
      <c r="F37" s="9"/>
    </row>
    <row r="38" spans="1:6" s="34" customFormat="1" ht="34.5" customHeight="1">
      <c r="A38" s="35" t="s">
        <v>7</v>
      </c>
      <c r="B38" s="52">
        <v>500</v>
      </c>
      <c r="C38" s="53">
        <v>40</v>
      </c>
      <c r="D38" s="52">
        <v>117.96</v>
      </c>
      <c r="E38" s="68">
        <f t="shared" si="0"/>
        <v>23.592</v>
      </c>
      <c r="F38" s="9" t="s">
        <v>92</v>
      </c>
    </row>
    <row r="39" spans="1:6" s="69" customFormat="1" ht="32.25" customHeight="1">
      <c r="A39" s="58" t="s">
        <v>70</v>
      </c>
      <c r="B39" s="52">
        <v>2000</v>
      </c>
      <c r="C39" s="53"/>
      <c r="D39" s="52"/>
      <c r="E39" s="68"/>
      <c r="F39" s="9"/>
    </row>
    <row r="40" spans="1:6" s="94" customFormat="1" ht="19.5" customHeight="1">
      <c r="A40" s="35" t="s">
        <v>73</v>
      </c>
      <c r="B40" s="95">
        <v>500</v>
      </c>
      <c r="C40" s="23"/>
      <c r="D40" s="89"/>
      <c r="E40" s="68"/>
      <c r="F40" s="9"/>
    </row>
    <row r="41" spans="1:6" ht="21" customHeight="1">
      <c r="A41" s="26" t="s">
        <v>8</v>
      </c>
      <c r="B41" s="43">
        <f>SUM(B34:B40)</f>
        <v>3991.74</v>
      </c>
      <c r="C41" s="43">
        <f>SUM(C34:C39)</f>
        <v>102.65</v>
      </c>
      <c r="D41" s="43">
        <f>SUM(D34:D40)</f>
        <v>164.564</v>
      </c>
      <c r="E41" s="92">
        <f t="shared" si="0"/>
        <v>4.122613196250257</v>
      </c>
      <c r="F41" s="93">
        <f t="shared" si="1"/>
        <v>160.3156356551388</v>
      </c>
    </row>
    <row r="42" spans="1:6" ht="16.5" customHeight="1">
      <c r="A42" s="42" t="s">
        <v>9</v>
      </c>
      <c r="B42" s="43">
        <f>B32+B41</f>
        <v>3607287.59</v>
      </c>
      <c r="C42" s="43">
        <f>C32+C41</f>
        <v>264312.108</v>
      </c>
      <c r="D42" s="43">
        <f>D32+D41</f>
        <v>137501.374</v>
      </c>
      <c r="E42" s="92">
        <f t="shared" si="0"/>
        <v>3.8117663360464147</v>
      </c>
      <c r="F42" s="93">
        <f t="shared" si="1"/>
        <v>52.022351545090785</v>
      </c>
    </row>
    <row r="43" spans="1:6" ht="39" customHeight="1">
      <c r="A43" s="97" t="s">
        <v>75</v>
      </c>
      <c r="B43" s="98">
        <v>705.5</v>
      </c>
      <c r="C43" s="53"/>
      <c r="D43" s="53">
        <v>174.97</v>
      </c>
      <c r="E43" s="68">
        <f>D43/B43*100</f>
        <v>24.800850460666194</v>
      </c>
      <c r="F43" s="9"/>
    </row>
    <row r="44" spans="1:6" ht="14.25">
      <c r="A44" s="49" t="s">
        <v>17</v>
      </c>
      <c r="B44" s="43">
        <f>B42+B43</f>
        <v>3607993.09</v>
      </c>
      <c r="C44" s="55">
        <f>C42+C43</f>
        <v>264312.108</v>
      </c>
      <c r="D44" s="43">
        <f>D42+D43</f>
        <v>137676.344</v>
      </c>
      <c r="E44" s="92">
        <f t="shared" si="0"/>
        <v>3.815870501015844</v>
      </c>
      <c r="F44" s="93">
        <f t="shared" si="1"/>
        <v>52.08854979886128</v>
      </c>
    </row>
    <row r="45" spans="3:6" ht="14.25">
      <c r="C45" s="32"/>
      <c r="F45" s="56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2017-01-11T12:02:37Z</cp:lastPrinted>
  <dcterms:created xsi:type="dcterms:W3CDTF">2004-07-02T06:40:36Z</dcterms:created>
  <dcterms:modified xsi:type="dcterms:W3CDTF">2017-01-17T07:03:31Z</dcterms:modified>
  <cp:category/>
  <cp:version/>
  <cp:contentType/>
  <cp:contentStatus/>
</cp:coreProperties>
</file>