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'Укр'!$A$2:$F$48</definedName>
  </definedNames>
  <calcPr fullCalcOnLoad="1"/>
</workbook>
</file>

<file path=xl/sharedStrings.xml><?xml version="1.0" encoding="utf-8"?>
<sst xmlns="http://schemas.openxmlformats.org/spreadsheetml/2006/main" count="120" uniqueCount="112">
  <si>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</si>
  <si>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</si>
  <si>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</si>
  <si>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</si>
  <si>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</si>
  <si>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</si>
  <si>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</si>
  <si>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</si>
  <si>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</si>
  <si>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</si>
  <si>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</si>
  <si>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</si>
  <si>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</si>
  <si>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</si>
  <si>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</si>
  <si>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</si>
  <si>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</si>
  <si>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</si>
  <si>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</si>
  <si>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</si>
  <si>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</si>
  <si>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</si>
  <si>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</si>
  <si>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</si>
  <si>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</si>
  <si>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</si>
  <si>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</si>
  <si>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</si>
  <si>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</si>
  <si>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</si>
  <si>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</si>
  <si>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</si>
  <si>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</si>
  <si>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</si>
  <si>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</si>
  <si>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</si>
  <si>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</si>
  <si>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</si>
  <si>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</si>
  <si>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</si>
  <si>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</si>
  <si>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</si>
  <si>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</si>
  <si>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</si>
  <si>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</si>
  <si>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</si>
  <si>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</si>
  <si>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</si>
  <si>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</si>
  <si>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</si>
  <si>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</si>
  <si>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</si>
  <si>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</si>
  <si>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</si>
  <si>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</si>
  <si>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</si>
  <si>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</si>
  <si>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</si>
  <si>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</si>
  <si>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</si>
  <si>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</si>
  <si>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</si>
  <si>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</si>
  <si>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</si>
  <si>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</si>
  <si>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</si>
  <si>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</si>
  <si>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</si>
  <si>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</si>
  <si>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</si>
  <si>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</si>
  <si>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</si>
  <si>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Збір за забруднення навколишнього природного середовища</t>
  </si>
  <si>
    <t>Сбор за загрязнение окружающей природной среды</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</si>
  <si>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</si>
  <si>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</si>
  <si>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</si>
  <si>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</si>
  <si>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</si>
  <si>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</si>
  <si>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</si>
  <si>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</si>
  <si>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</si>
  <si>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</si>
  <si>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</si>
  <si>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</si>
  <si>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</si>
  <si>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</si>
  <si>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План на
 январь- апрель с учетом изменений, тыс. грн.</t>
  </si>
  <si>
    <t>План на           січень - квітень   з урахуванням змін, 
тис. грн.</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</si>
  <si>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</si>
  <si>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</si>
  <si>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</si>
  <si>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</si>
  <si>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в 4,4 р.б</t>
  </si>
  <si>
    <t>в 4,3 р.б</t>
  </si>
  <si>
    <t>в 4,4 р.б.</t>
  </si>
  <si>
    <t>в 6,0 р.б.</t>
  </si>
  <si>
    <t>в 4,0 р.б.</t>
  </si>
  <si>
    <t xml:space="preserve">Надійшло з
 01 січня по 
28 квітня            тис. грн. </t>
  </si>
  <si>
    <t xml:space="preserve">Поступило          с 01 января
по 28 апреля,
тыс. грн. </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</si>
  <si>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</si>
  <si>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</si>
  <si>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</si>
  <si>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в 4,6 р.б.</t>
  </si>
  <si>
    <t>в 3,1 р.б.</t>
  </si>
  <si>
    <t>в 1,9 р.б.</t>
  </si>
  <si>
    <t>в 22,3 р.б.</t>
  </si>
  <si>
    <t xml:space="preserve">Акцизный налог </t>
  </si>
  <si>
    <t xml:space="preserve"> в 4,0 р.б.</t>
  </si>
  <si>
    <t>в 5,8 р.б.</t>
  </si>
  <si>
    <t>в 4,3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</si>
</sst>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0" fillId="0" borderId="0" xfId="0" applyFont="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0" fontId="16" fillId="0" borderId="12" xfId="0" applyFont="1" applyBorder="1" applyAlignment="1">
      <alignment/>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3" xfId="53" applyNumberFormat="1" applyFont="1" applyBorder="1" applyAlignment="1">
      <alignment horizontal="left" vertical="center" wrapText="1"/>
      <protection/>
    </xf>
    <xf numFmtId="0" fontId="20" fillId="0" borderId="0" xfId="0" applyNumberFormat="1" applyFont="1" applyAlignment="1">
      <alignment wrapText="1"/>
    </xf>
    <xf numFmtId="196" fontId="19" fillId="0" borderId="12" xfId="0" applyNumberFormat="1" applyFont="1" applyFill="1" applyBorder="1" applyAlignment="1">
      <alignment/>
    </xf>
    <xf numFmtId="196" fontId="20" fillId="0" borderId="12" xfId="0" applyNumberFormat="1" applyFont="1" applyBorder="1" applyAlignment="1">
      <alignment horizontal="right"/>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zoomScale="75" zoomScaleNormal="75" zoomScaleSheetLayoutView="75" zoomScalePageLayoutView="0" workbookViewId="0" topLeftCell="A43">
      <selection activeCell="A7" sqref="A7:D48"/>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1" t="s">
        <v>86</v>
      </c>
      <c r="B2" s="111"/>
      <c r="C2" s="111"/>
      <c r="D2" s="111"/>
      <c r="E2" s="111"/>
      <c r="F2" s="111"/>
    </row>
    <row r="3" spans="1:6" ht="15.75">
      <c r="A3" s="27"/>
      <c r="B3" s="85"/>
      <c r="C3" s="28"/>
      <c r="D3" s="86"/>
      <c r="E3" s="29"/>
      <c r="F3" s="30"/>
    </row>
    <row r="4" spans="1:6" ht="94.5" customHeight="1">
      <c r="A4" s="87" t="s">
        <v>26</v>
      </c>
      <c r="B4" s="88" t="s">
        <v>75</v>
      </c>
      <c r="C4" s="89" t="s">
        <v>89</v>
      </c>
      <c r="D4" s="90" t="s">
        <v>99</v>
      </c>
      <c r="E4" s="91" t="s">
        <v>76</v>
      </c>
      <c r="F4" s="92" t="s">
        <v>77</v>
      </c>
    </row>
    <row r="5" spans="1:6" ht="49.5" customHeight="1" hidden="1">
      <c r="A5" s="87"/>
      <c r="B5" s="88"/>
      <c r="C5" s="89"/>
      <c r="D5" s="90"/>
      <c r="E5" s="91"/>
      <c r="F5" s="92"/>
    </row>
    <row r="6" spans="1:6" ht="18" customHeight="1">
      <c r="A6" s="39" t="s">
        <v>27</v>
      </c>
      <c r="B6" s="40"/>
      <c r="C6" s="41"/>
      <c r="D6" s="42"/>
      <c r="E6" s="43"/>
      <c r="F6" s="44"/>
    </row>
    <row r="7" spans="1:6" ht="22.5" customHeight="1">
      <c r="A7" s="93" t="s">
        <v>28</v>
      </c>
      <c r="B7" s="46">
        <v>1209328</v>
      </c>
      <c r="C7" s="47">
        <v>359879</v>
      </c>
      <c r="D7" s="48">
        <v>394303.037</v>
      </c>
      <c r="E7" s="49">
        <f>D7/B7*100</f>
        <v>32.605135827500895</v>
      </c>
      <c r="F7" s="50">
        <f>D7/C7*100</f>
        <v>109.56544755320539</v>
      </c>
    </row>
    <row r="8" spans="1:6" ht="18" customHeight="1">
      <c r="A8" s="62" t="s">
        <v>62</v>
      </c>
      <c r="B8" s="51">
        <v>2140</v>
      </c>
      <c r="C8" s="47">
        <v>1154.8</v>
      </c>
      <c r="D8" s="48">
        <v>1158.662</v>
      </c>
      <c r="E8" s="49">
        <f aca="true" t="shared" si="0" ref="E8:E48">D8/B8*100</f>
        <v>54.14308411214953</v>
      </c>
      <c r="F8" s="50">
        <f aca="true" t="shared" si="1" ref="F8:F21">D8/C8*100</f>
        <v>100.3344302043644</v>
      </c>
    </row>
    <row r="9" spans="1:6" ht="18.75" customHeight="1">
      <c r="A9" s="61" t="s">
        <v>101</v>
      </c>
      <c r="B9" s="51">
        <v>195600</v>
      </c>
      <c r="C9" s="47">
        <v>53130</v>
      </c>
      <c r="D9" s="48">
        <v>63236.811</v>
      </c>
      <c r="E9" s="49">
        <f t="shared" si="0"/>
        <v>32.32965797546012</v>
      </c>
      <c r="F9" s="50">
        <f t="shared" si="1"/>
        <v>119.0227950310559</v>
      </c>
    </row>
    <row r="10" spans="1:6" ht="15.75">
      <c r="A10" s="62" t="s">
        <v>54</v>
      </c>
      <c r="B10" s="53">
        <f>B11+B15+B17</f>
        <v>537438</v>
      </c>
      <c r="C10" s="47">
        <f>C11+C15+C17</f>
        <v>171345.09</v>
      </c>
      <c r="D10" s="47">
        <f>D11+D15+D16+D17</f>
        <v>195430.727</v>
      </c>
      <c r="E10" s="49">
        <f t="shared" si="0"/>
        <v>36.363399499105014</v>
      </c>
      <c r="F10" s="50">
        <f t="shared" si="1"/>
        <v>114.0568002269572</v>
      </c>
    </row>
    <row r="11" spans="1:6" s="12" customFormat="1" ht="15.75">
      <c r="A11" s="54" t="s">
        <v>29</v>
      </c>
      <c r="B11" s="55">
        <f>SUM(B12:B14)</f>
        <v>306758</v>
      </c>
      <c r="C11" s="56">
        <f>C12+C13+C14</f>
        <v>98171.93</v>
      </c>
      <c r="D11" s="56">
        <f>D12+D13+D14</f>
        <v>104951.648</v>
      </c>
      <c r="E11" s="49">
        <f t="shared" si="0"/>
        <v>34.21317390255511</v>
      </c>
      <c r="F11" s="50">
        <f t="shared" si="1"/>
        <v>106.90596385341513</v>
      </c>
    </row>
    <row r="12" spans="1:6" s="12" customFormat="1" ht="33" customHeight="1">
      <c r="A12" s="54" t="s">
        <v>56</v>
      </c>
      <c r="B12" s="55">
        <v>24108</v>
      </c>
      <c r="C12" s="56">
        <v>10070</v>
      </c>
      <c r="D12" s="58">
        <v>11988.122</v>
      </c>
      <c r="E12" s="49">
        <f t="shared" si="0"/>
        <v>49.726738012278076</v>
      </c>
      <c r="F12" s="50">
        <f t="shared" si="1"/>
        <v>119.04788480635551</v>
      </c>
    </row>
    <row r="13" spans="1:6" s="12" customFormat="1" ht="15.75">
      <c r="A13" s="54" t="s">
        <v>30</v>
      </c>
      <c r="B13" s="55">
        <v>280700</v>
      </c>
      <c r="C13" s="56">
        <v>87761.93</v>
      </c>
      <c r="D13" s="58">
        <v>91594.836</v>
      </c>
      <c r="E13" s="49">
        <f t="shared" si="0"/>
        <v>32.63086426790167</v>
      </c>
      <c r="F13" s="50">
        <f t="shared" si="1"/>
        <v>104.36739027958934</v>
      </c>
    </row>
    <row r="14" spans="1:6" s="12" customFormat="1" ht="15.75" customHeight="1">
      <c r="A14" s="54" t="s">
        <v>31</v>
      </c>
      <c r="B14" s="55">
        <v>1950</v>
      </c>
      <c r="C14" s="56">
        <v>340</v>
      </c>
      <c r="D14" s="101">
        <v>1368.69</v>
      </c>
      <c r="E14" s="49">
        <f t="shared" si="0"/>
        <v>70.18923076923078</v>
      </c>
      <c r="F14" s="50" t="s">
        <v>98</v>
      </c>
    </row>
    <row r="15" spans="1:6" s="12" customFormat="1" ht="18.75" customHeight="1">
      <c r="A15" s="60" t="s">
        <v>32</v>
      </c>
      <c r="B15" s="55">
        <v>250</v>
      </c>
      <c r="C15" s="56">
        <v>73.16</v>
      </c>
      <c r="D15" s="58">
        <v>113.636</v>
      </c>
      <c r="E15" s="49">
        <f t="shared" si="0"/>
        <v>45.4544</v>
      </c>
      <c r="F15" s="50">
        <f t="shared" si="1"/>
        <v>155.32531437944232</v>
      </c>
    </row>
    <row r="16" spans="1:6" s="12" customFormat="1" ht="54" customHeight="1">
      <c r="A16" s="60" t="s">
        <v>64</v>
      </c>
      <c r="B16" s="55"/>
      <c r="C16" s="56"/>
      <c r="D16" s="58">
        <v>-79.789</v>
      </c>
      <c r="E16" s="49"/>
      <c r="F16" s="50"/>
    </row>
    <row r="17" spans="1:6" s="12" customFormat="1" ht="18" customHeight="1">
      <c r="A17" s="60" t="s">
        <v>33</v>
      </c>
      <c r="B17" s="55">
        <v>230430</v>
      </c>
      <c r="C17" s="56">
        <v>73100</v>
      </c>
      <c r="D17" s="58">
        <v>90445.232</v>
      </c>
      <c r="E17" s="49">
        <f t="shared" si="0"/>
        <v>39.250632296141994</v>
      </c>
      <c r="F17" s="50">
        <f t="shared" si="1"/>
        <v>123.72808755129961</v>
      </c>
    </row>
    <row r="18" spans="1:6" ht="20.25" customHeight="1">
      <c r="A18" s="61" t="s">
        <v>35</v>
      </c>
      <c r="B18" s="51">
        <v>150</v>
      </c>
      <c r="C18" s="47">
        <v>48</v>
      </c>
      <c r="D18" s="46">
        <v>221.771</v>
      </c>
      <c r="E18" s="49">
        <f t="shared" si="0"/>
        <v>147.84733333333332</v>
      </c>
      <c r="F18" s="50" t="s">
        <v>104</v>
      </c>
    </row>
    <row r="19" spans="1:6" ht="34.5" customHeight="1">
      <c r="A19" s="61" t="s">
        <v>79</v>
      </c>
      <c r="B19" s="51">
        <v>20500</v>
      </c>
      <c r="C19" s="47">
        <v>5788</v>
      </c>
      <c r="D19" s="48">
        <v>5882.062</v>
      </c>
      <c r="E19" s="49">
        <f t="shared" si="0"/>
        <v>28.69298536585366</v>
      </c>
      <c r="F19" s="50">
        <f t="shared" si="1"/>
        <v>101.62512093987561</v>
      </c>
    </row>
    <row r="20" spans="1:6" ht="69" customHeight="1">
      <c r="A20" s="61" t="s">
        <v>36</v>
      </c>
      <c r="B20" s="51">
        <v>10500</v>
      </c>
      <c r="C20" s="47">
        <v>3500</v>
      </c>
      <c r="D20" s="48">
        <v>3406.336</v>
      </c>
      <c r="E20" s="49">
        <f>D20/B20*100</f>
        <v>32.441295238095236</v>
      </c>
      <c r="F20" s="50">
        <f>D20/C20*100</f>
        <v>97.32388571428571</v>
      </c>
    </row>
    <row r="21" spans="1:6" ht="16.5" customHeight="1">
      <c r="A21" s="61" t="s">
        <v>37</v>
      </c>
      <c r="B21" s="51">
        <v>300</v>
      </c>
      <c r="C21" s="47">
        <v>86</v>
      </c>
      <c r="D21" s="48">
        <v>155.219</v>
      </c>
      <c r="E21" s="49">
        <f t="shared" si="0"/>
        <v>51.739666666666665</v>
      </c>
      <c r="F21" s="50">
        <f t="shared" si="1"/>
        <v>180.48720930232557</v>
      </c>
    </row>
    <row r="22" spans="1:6" ht="33.75" customHeight="1">
      <c r="A22" s="61" t="s">
        <v>91</v>
      </c>
      <c r="B22" s="51"/>
      <c r="C22" s="47"/>
      <c r="D22" s="48">
        <v>1065.205</v>
      </c>
      <c r="E22" s="49"/>
      <c r="F22" s="50"/>
    </row>
    <row r="23" spans="1:6" ht="22.5" customHeight="1">
      <c r="A23" s="62" t="s">
        <v>38</v>
      </c>
      <c r="B23" s="51">
        <v>3100</v>
      </c>
      <c r="C23" s="47">
        <v>1020</v>
      </c>
      <c r="D23" s="46">
        <v>3197.132</v>
      </c>
      <c r="E23" s="49">
        <f t="shared" si="0"/>
        <v>103.13329032258065</v>
      </c>
      <c r="F23" s="50" t="s">
        <v>105</v>
      </c>
    </row>
    <row r="24" spans="1:6" s="10" customFormat="1" ht="21.75" customHeight="1">
      <c r="A24" s="63" t="s">
        <v>39</v>
      </c>
      <c r="B24" s="64">
        <f>B7+B8+B9+B10++B18+B19+B20+B21+B23</f>
        <v>1979056</v>
      </c>
      <c r="C24" s="64">
        <f>C7+C8+C9+C10++C18+C19+C20+C21+C23</f>
        <v>595950.89</v>
      </c>
      <c r="D24" s="64">
        <f>D7+D8+D9+D10+D18+D19+D20+D21+D22+D23</f>
        <v>668056.9619999999</v>
      </c>
      <c r="E24" s="65">
        <f t="shared" si="0"/>
        <v>33.75634454002312</v>
      </c>
      <c r="F24" s="66">
        <f aca="true" t="shared" si="2" ref="F24:F35">D24/C24*100</f>
        <v>112.09933120495883</v>
      </c>
    </row>
    <row r="25" spans="1:6" ht="23.25" customHeight="1">
      <c r="A25" s="62" t="s">
        <v>40</v>
      </c>
      <c r="B25" s="55">
        <f>B26+B27+B28+B29+B30+B31+B32+B33+B34</f>
        <v>1632288.474</v>
      </c>
      <c r="C25" s="56">
        <f>SUM(C26:C34)</f>
        <v>657513.245</v>
      </c>
      <c r="D25" s="56">
        <f>SUM(D26:D34)</f>
        <v>656957.7860000001</v>
      </c>
      <c r="E25" s="49">
        <f t="shared" si="0"/>
        <v>40.24765208260609</v>
      </c>
      <c r="F25" s="50">
        <f t="shared" si="2"/>
        <v>99.91552124550739</v>
      </c>
    </row>
    <row r="26" spans="1:6" ht="132.75" customHeight="1">
      <c r="A26" s="94" t="s">
        <v>41</v>
      </c>
      <c r="B26" s="55">
        <v>521582.3</v>
      </c>
      <c r="C26" s="69">
        <v>164613.866</v>
      </c>
      <c r="D26" s="70">
        <v>164613.795</v>
      </c>
      <c r="E26" s="49">
        <f t="shared" si="0"/>
        <v>31.560464187530908</v>
      </c>
      <c r="F26" s="50">
        <f t="shared" si="2"/>
        <v>99.99995686876099</v>
      </c>
    </row>
    <row r="27" spans="1:6" ht="146.25" customHeight="1">
      <c r="A27" s="94" t="s">
        <v>42</v>
      </c>
      <c r="B27" s="55">
        <v>299682.7</v>
      </c>
      <c r="C27" s="69">
        <v>232544.575</v>
      </c>
      <c r="D27" s="70">
        <v>232544.499</v>
      </c>
      <c r="E27" s="49">
        <f t="shared" si="0"/>
        <v>77.59690465949485</v>
      </c>
      <c r="F27" s="50">
        <f t="shared" si="2"/>
        <v>99.99996731809374</v>
      </c>
    </row>
    <row r="28" spans="1:6" ht="85.5" customHeight="1">
      <c r="A28" s="94" t="s">
        <v>43</v>
      </c>
      <c r="B28" s="55">
        <v>890.5</v>
      </c>
      <c r="C28" s="56">
        <v>296.8</v>
      </c>
      <c r="D28" s="70">
        <v>107.425</v>
      </c>
      <c r="E28" s="49">
        <f t="shared" si="0"/>
        <v>12.063447501403706</v>
      </c>
      <c r="F28" s="50">
        <f t="shared" si="2"/>
        <v>36.19440700808625</v>
      </c>
    </row>
    <row r="29" spans="1:6" ht="71.25" customHeight="1">
      <c r="A29" s="94" t="s">
        <v>102</v>
      </c>
      <c r="B29" s="55">
        <v>7133.3</v>
      </c>
      <c r="C29" s="56">
        <v>792.6</v>
      </c>
      <c r="D29" s="70">
        <v>792.6</v>
      </c>
      <c r="E29" s="49">
        <f t="shared" si="0"/>
        <v>11.111266875078856</v>
      </c>
      <c r="F29" s="50">
        <f t="shared" si="2"/>
        <v>100</v>
      </c>
    </row>
    <row r="30" spans="1:6" ht="36" customHeight="1">
      <c r="A30" s="94" t="s">
        <v>44</v>
      </c>
      <c r="B30" s="55">
        <v>375497</v>
      </c>
      <c r="C30" s="56">
        <v>115624.3</v>
      </c>
      <c r="D30" s="70">
        <v>115624.3</v>
      </c>
      <c r="E30" s="49">
        <f t="shared" si="0"/>
        <v>30.792336556616966</v>
      </c>
      <c r="F30" s="50">
        <f t="shared" si="2"/>
        <v>100</v>
      </c>
    </row>
    <row r="31" spans="1:6" ht="16.5" customHeight="1">
      <c r="A31" s="94" t="s">
        <v>45</v>
      </c>
      <c r="B31" s="55">
        <v>417548.2</v>
      </c>
      <c r="C31" s="56">
        <v>139128.253</v>
      </c>
      <c r="D31" s="70">
        <v>139128.253</v>
      </c>
      <c r="E31" s="49">
        <f t="shared" si="0"/>
        <v>33.320285658039</v>
      </c>
      <c r="F31" s="50">
        <f t="shared" si="2"/>
        <v>100</v>
      </c>
    </row>
    <row r="32" spans="1:6" ht="19.5" customHeight="1">
      <c r="A32" s="95" t="s">
        <v>46</v>
      </c>
      <c r="B32" s="55">
        <v>4516.75</v>
      </c>
      <c r="C32" s="69">
        <v>2282.327</v>
      </c>
      <c r="D32" s="70">
        <v>2087.687</v>
      </c>
      <c r="E32" s="49">
        <f t="shared" si="0"/>
        <v>46.22099961255327</v>
      </c>
      <c r="F32" s="50">
        <f t="shared" si="2"/>
        <v>91.471861832244</v>
      </c>
    </row>
    <row r="33" spans="1:6" ht="225" customHeight="1">
      <c r="A33" s="96" t="s">
        <v>81</v>
      </c>
      <c r="B33" s="55">
        <v>4552.4</v>
      </c>
      <c r="C33" s="56">
        <v>1345.2</v>
      </c>
      <c r="D33" s="70">
        <v>1173.903</v>
      </c>
      <c r="E33" s="49">
        <f t="shared" si="0"/>
        <v>25.786464282576226</v>
      </c>
      <c r="F33" s="50">
        <f t="shared" si="2"/>
        <v>87.26605709188225</v>
      </c>
    </row>
    <row r="34" spans="1:6" ht="294.75" customHeight="1">
      <c r="A34" s="102" t="s">
        <v>93</v>
      </c>
      <c r="B34" s="55">
        <v>885.324</v>
      </c>
      <c r="C34" s="56">
        <v>885.324</v>
      </c>
      <c r="D34" s="70">
        <v>885.324</v>
      </c>
      <c r="E34" s="49">
        <f t="shared" si="0"/>
        <v>100</v>
      </c>
      <c r="F34" s="50">
        <f t="shared" si="2"/>
        <v>100</v>
      </c>
    </row>
    <row r="35" spans="1:6" ht="28.5" customHeight="1">
      <c r="A35" s="76" t="s">
        <v>47</v>
      </c>
      <c r="B35" s="64">
        <f>B24+B25</f>
        <v>3611344.474</v>
      </c>
      <c r="C35" s="74">
        <f>C24+C25</f>
        <v>1253464.135</v>
      </c>
      <c r="D35" s="75">
        <f>D24+D25</f>
        <v>1325014.7480000001</v>
      </c>
      <c r="E35" s="65">
        <f t="shared" si="0"/>
        <v>36.69034503740892</v>
      </c>
      <c r="F35" s="66">
        <f t="shared" si="2"/>
        <v>105.70822977715275</v>
      </c>
    </row>
    <row r="36" spans="1:6" ht="24" customHeight="1">
      <c r="A36" s="76" t="s">
        <v>48</v>
      </c>
      <c r="B36" s="51"/>
      <c r="C36" s="74"/>
      <c r="D36" s="77"/>
      <c r="E36" s="65"/>
      <c r="F36" s="66"/>
    </row>
    <row r="37" spans="1:6" ht="35.25" customHeight="1">
      <c r="A37" s="61" t="s">
        <v>83</v>
      </c>
      <c r="B37" s="51"/>
      <c r="C37" s="74"/>
      <c r="D37" s="77">
        <v>-12.634</v>
      </c>
      <c r="E37" s="65"/>
      <c r="F37" s="66"/>
    </row>
    <row r="38" spans="1:6" ht="18.75" customHeight="1">
      <c r="A38" s="61" t="s">
        <v>34</v>
      </c>
      <c r="B38" s="51">
        <v>620</v>
      </c>
      <c r="C38" s="47">
        <v>210.36</v>
      </c>
      <c r="D38" s="77">
        <v>404.906</v>
      </c>
      <c r="E38" s="49">
        <f t="shared" si="0"/>
        <v>65.30741935483871</v>
      </c>
      <c r="F38" s="50" t="s">
        <v>106</v>
      </c>
    </row>
    <row r="39" spans="1:6" ht="39.75" customHeight="1">
      <c r="A39" s="61" t="s">
        <v>72</v>
      </c>
      <c r="B39" s="51"/>
      <c r="C39" s="47"/>
      <c r="D39" s="77"/>
      <c r="E39" s="49"/>
      <c r="F39" s="50"/>
    </row>
    <row r="40" spans="1:6" ht="82.5" customHeight="1">
      <c r="A40" s="61" t="s">
        <v>49</v>
      </c>
      <c r="B40" s="51">
        <v>300</v>
      </c>
      <c r="C40" s="47">
        <v>90.2</v>
      </c>
      <c r="D40" s="51">
        <v>89.212</v>
      </c>
      <c r="E40" s="49">
        <f t="shared" si="0"/>
        <v>29.737333333333332</v>
      </c>
      <c r="F40" s="50">
        <f>D40/C40*100</f>
        <v>98.90465631929047</v>
      </c>
    </row>
    <row r="41" spans="1:6" s="15" customFormat="1" ht="68.25" customHeight="1">
      <c r="A41" s="97" t="s">
        <v>59</v>
      </c>
      <c r="B41" s="51">
        <v>71.74</v>
      </c>
      <c r="C41" s="47">
        <v>15</v>
      </c>
      <c r="D41" s="51">
        <v>65.095</v>
      </c>
      <c r="E41" s="49">
        <f t="shared" si="0"/>
        <v>90.73738500139392</v>
      </c>
      <c r="F41" s="50" t="s">
        <v>95</v>
      </c>
    </row>
    <row r="42" spans="1:6" s="14" customFormat="1" ht="48" customHeight="1">
      <c r="A42" s="61" t="s">
        <v>50</v>
      </c>
      <c r="B42" s="51">
        <v>500</v>
      </c>
      <c r="C42" s="47">
        <v>160</v>
      </c>
      <c r="D42" s="51">
        <v>964.59</v>
      </c>
      <c r="E42" s="49">
        <f t="shared" si="0"/>
        <v>192.918</v>
      </c>
      <c r="F42" s="50" t="s">
        <v>97</v>
      </c>
    </row>
    <row r="43" spans="1:6" s="21" customFormat="1" ht="34.5" customHeight="1">
      <c r="A43" s="79" t="s">
        <v>66</v>
      </c>
      <c r="B43" s="51">
        <v>2000</v>
      </c>
      <c r="C43" s="47">
        <v>400</v>
      </c>
      <c r="D43" s="51"/>
      <c r="E43" s="49"/>
      <c r="F43" s="50"/>
    </row>
    <row r="44" spans="1:6" ht="17.25" customHeight="1">
      <c r="A44" s="61" t="s">
        <v>69</v>
      </c>
      <c r="B44" s="100">
        <v>500</v>
      </c>
      <c r="C44" s="80">
        <v>130</v>
      </c>
      <c r="D44" s="80">
        <v>2903.676</v>
      </c>
      <c r="E44" s="99" t="s">
        <v>110</v>
      </c>
      <c r="F44" s="50" t="s">
        <v>107</v>
      </c>
    </row>
    <row r="45" spans="1:6" s="26" customFormat="1" ht="26.25" customHeight="1">
      <c r="A45" s="98" t="s">
        <v>51</v>
      </c>
      <c r="B45" s="64">
        <f>SUM(B38:B44)</f>
        <v>3991.74</v>
      </c>
      <c r="C45" s="64">
        <f>SUM(C38:C44)</f>
        <v>1005.56</v>
      </c>
      <c r="D45" s="64">
        <f>SUM(D37:D44)</f>
        <v>4414.844999999999</v>
      </c>
      <c r="E45" s="65">
        <f t="shared" si="0"/>
        <v>110.59951299433328</v>
      </c>
      <c r="F45" s="66" t="s">
        <v>96</v>
      </c>
    </row>
    <row r="46" spans="1:6" s="8" customFormat="1" ht="21" customHeight="1">
      <c r="A46" s="98" t="s">
        <v>52</v>
      </c>
      <c r="B46" s="64">
        <f>B35+B45</f>
        <v>3615336.214</v>
      </c>
      <c r="C46" s="64">
        <f>C35+C45</f>
        <v>1254469.695</v>
      </c>
      <c r="D46" s="64">
        <f>D35+D45</f>
        <v>1329429.593</v>
      </c>
      <c r="E46" s="65">
        <f t="shared" si="0"/>
        <v>36.77194911643147</v>
      </c>
      <c r="F46" s="66">
        <f>D46/C46*100</f>
        <v>105.97542517756877</v>
      </c>
    </row>
    <row r="47" spans="1:6" ht="54.75" customHeight="1">
      <c r="A47" s="106" t="s">
        <v>58</v>
      </c>
      <c r="B47" s="107">
        <v>705.5</v>
      </c>
      <c r="C47" s="47">
        <v>176.375</v>
      </c>
      <c r="D47" s="47">
        <v>770.526</v>
      </c>
      <c r="E47" s="108">
        <f t="shared" si="0"/>
        <v>109.21700921332386</v>
      </c>
      <c r="F47" s="109" t="s">
        <v>94</v>
      </c>
    </row>
    <row r="48" spans="1:6" ht="15.75">
      <c r="A48" s="63" t="s">
        <v>53</v>
      </c>
      <c r="B48" s="64">
        <f>B46+B47</f>
        <v>3616041.714</v>
      </c>
      <c r="C48" s="82">
        <f>C46+C47</f>
        <v>1254646.07</v>
      </c>
      <c r="D48" s="64">
        <f>D46+D47</f>
        <v>1330200.1190000002</v>
      </c>
      <c r="E48" s="65">
        <f t="shared" si="0"/>
        <v>36.786083353240876</v>
      </c>
      <c r="F48" s="66">
        <f>D48/C48*100</f>
        <v>106.02194123160169</v>
      </c>
    </row>
    <row r="49" spans="3:6" ht="12.75">
      <c r="C49" s="9"/>
      <c r="D49" s="23"/>
      <c r="E49" s="9"/>
      <c r="F49" s="9"/>
    </row>
    <row r="51" spans="1:2" ht="12.75">
      <c r="A51" s="16"/>
      <c r="B51" s="18"/>
    </row>
  </sheetData>
  <sheetProtection/>
  <mergeCells count="1">
    <mergeCell ref="A2:F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zoomScale="75" zoomScaleNormal="75" zoomScalePageLayoutView="0" workbookViewId="0" topLeftCell="A40">
      <selection activeCell="A6" sqref="A6:F48"/>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1" t="s">
        <v>87</v>
      </c>
      <c r="B2" s="111"/>
      <c r="C2" s="111"/>
      <c r="D2" s="111"/>
      <c r="E2" s="111"/>
      <c r="F2" s="111"/>
    </row>
    <row r="3" spans="1:6" ht="29.25" customHeight="1">
      <c r="A3" s="27"/>
      <c r="B3" s="27"/>
      <c r="C3" s="28"/>
      <c r="D3" s="29"/>
      <c r="E3" s="29"/>
      <c r="F3" s="30"/>
    </row>
    <row r="4" spans="1:6" ht="98.25" customHeight="1">
      <c r="A4" s="31" t="s">
        <v>11</v>
      </c>
      <c r="B4" s="32" t="s">
        <v>68</v>
      </c>
      <c r="C4" s="33" t="s">
        <v>88</v>
      </c>
      <c r="D4" s="31" t="s">
        <v>100</v>
      </c>
      <c r="E4" s="34" t="s">
        <v>71</v>
      </c>
      <c r="F4" s="34" t="s">
        <v>74</v>
      </c>
    </row>
    <row r="5" spans="1:6" ht="0.75" customHeight="1" hidden="1">
      <c r="A5" s="35"/>
      <c r="B5" s="36"/>
      <c r="C5" s="37"/>
      <c r="D5" s="35"/>
      <c r="E5" s="38"/>
      <c r="F5" s="38"/>
    </row>
    <row r="6" spans="1:6" ht="18" customHeight="1">
      <c r="A6" s="39" t="s">
        <v>10</v>
      </c>
      <c r="B6" s="40"/>
      <c r="C6" s="41"/>
      <c r="D6" s="42"/>
      <c r="E6" s="43"/>
      <c r="F6" s="44"/>
    </row>
    <row r="7" spans="1:6" ht="19.5" customHeight="1">
      <c r="A7" s="45" t="s">
        <v>0</v>
      </c>
      <c r="B7" s="46">
        <v>1209328</v>
      </c>
      <c r="C7" s="47">
        <v>359879</v>
      </c>
      <c r="D7" s="48">
        <v>394303.037</v>
      </c>
      <c r="E7" s="49">
        <f>D7/B7*100</f>
        <v>32.605135827500895</v>
      </c>
      <c r="F7" s="50">
        <f>D7/C7*100</f>
        <v>109.56544755320539</v>
      </c>
    </row>
    <row r="8" spans="1:6" ht="18.75" customHeight="1">
      <c r="A8" s="45" t="s">
        <v>1</v>
      </c>
      <c r="B8" s="51">
        <v>2140</v>
      </c>
      <c r="C8" s="47">
        <v>1154.8</v>
      </c>
      <c r="D8" s="48">
        <v>1158.662</v>
      </c>
      <c r="E8" s="49">
        <f aca="true" t="shared" si="0" ref="E8:E48">D8/B8*100</f>
        <v>54.14308411214953</v>
      </c>
      <c r="F8" s="50">
        <f aca="true" t="shared" si="1" ref="F8:F46">D8/C8*100</f>
        <v>100.3344302043644</v>
      </c>
    </row>
    <row r="9" spans="1:6" ht="18.75" customHeight="1">
      <c r="A9" s="52" t="s">
        <v>108</v>
      </c>
      <c r="B9" s="51">
        <v>195600</v>
      </c>
      <c r="C9" s="47">
        <v>53130</v>
      </c>
      <c r="D9" s="48">
        <v>63236.811</v>
      </c>
      <c r="E9" s="49">
        <f t="shared" si="0"/>
        <v>32.32965797546012</v>
      </c>
      <c r="F9" s="50">
        <f t="shared" si="1"/>
        <v>119.0227950310559</v>
      </c>
    </row>
    <row r="10" spans="1:6" s="3" customFormat="1" ht="17.25" customHeight="1">
      <c r="A10" s="29" t="s">
        <v>55</v>
      </c>
      <c r="B10" s="53">
        <f>B11+B15+B17</f>
        <v>537438</v>
      </c>
      <c r="C10" s="47">
        <f>C11+C15+C17</f>
        <v>171345.09</v>
      </c>
      <c r="D10" s="47">
        <f>D11+D15+D16+D17</f>
        <v>195430.727</v>
      </c>
      <c r="E10" s="49">
        <f t="shared" si="0"/>
        <v>36.363399499105014</v>
      </c>
      <c r="F10" s="50">
        <f t="shared" si="1"/>
        <v>114.0568002269572</v>
      </c>
    </row>
    <row r="11" spans="1:6" s="13" customFormat="1" ht="15.75">
      <c r="A11" s="54" t="s">
        <v>60</v>
      </c>
      <c r="B11" s="55">
        <f>SUM(B12:B14)</f>
        <v>306758</v>
      </c>
      <c r="C11" s="56">
        <f>C12+C13+C14</f>
        <v>98171.93</v>
      </c>
      <c r="D11" s="56">
        <f>D12+D13+D14</f>
        <v>104951.648</v>
      </c>
      <c r="E11" s="49">
        <f t="shared" si="0"/>
        <v>34.21317390255511</v>
      </c>
      <c r="F11" s="50">
        <f t="shared" si="1"/>
        <v>106.90596385341513</v>
      </c>
    </row>
    <row r="12" spans="1:6" s="13" customFormat="1" ht="38.25" customHeight="1">
      <c r="A12" s="57" t="s">
        <v>24</v>
      </c>
      <c r="B12" s="55">
        <v>24108</v>
      </c>
      <c r="C12" s="56">
        <v>10070</v>
      </c>
      <c r="D12" s="58">
        <v>11988.122</v>
      </c>
      <c r="E12" s="49">
        <f t="shared" si="0"/>
        <v>49.726738012278076</v>
      </c>
      <c r="F12" s="50">
        <f t="shared" si="1"/>
        <v>119.04788480635551</v>
      </c>
    </row>
    <row r="13" spans="1:6" s="13" customFormat="1" ht="15.75">
      <c r="A13" s="59" t="s">
        <v>82</v>
      </c>
      <c r="B13" s="55">
        <v>280700</v>
      </c>
      <c r="C13" s="56">
        <v>87761.93</v>
      </c>
      <c r="D13" s="58">
        <v>91594.836</v>
      </c>
      <c r="E13" s="49">
        <f t="shared" si="0"/>
        <v>32.63086426790167</v>
      </c>
      <c r="F13" s="50">
        <f t="shared" si="1"/>
        <v>104.36739027958934</v>
      </c>
    </row>
    <row r="14" spans="1:6" s="13" customFormat="1" ht="15.75">
      <c r="A14" s="54" t="s">
        <v>18</v>
      </c>
      <c r="B14" s="55">
        <v>1950</v>
      </c>
      <c r="C14" s="56">
        <v>340</v>
      </c>
      <c r="D14" s="101">
        <v>1368.69</v>
      </c>
      <c r="E14" s="49">
        <f t="shared" si="0"/>
        <v>70.18923076923078</v>
      </c>
      <c r="F14" s="50" t="s">
        <v>109</v>
      </c>
    </row>
    <row r="15" spans="1:6" s="13" customFormat="1" ht="18" customHeight="1">
      <c r="A15" s="60" t="s">
        <v>2</v>
      </c>
      <c r="B15" s="55">
        <v>250</v>
      </c>
      <c r="C15" s="56">
        <v>73.16</v>
      </c>
      <c r="D15" s="58">
        <v>113.636</v>
      </c>
      <c r="E15" s="49">
        <f t="shared" si="0"/>
        <v>45.4544</v>
      </c>
      <c r="F15" s="50">
        <f t="shared" si="1"/>
        <v>155.32531437944232</v>
      </c>
    </row>
    <row r="16" spans="1:6" s="13" customFormat="1" ht="54.75" customHeight="1">
      <c r="A16" s="60" t="s">
        <v>63</v>
      </c>
      <c r="B16" s="55"/>
      <c r="C16" s="56"/>
      <c r="D16" s="58">
        <v>-79.789</v>
      </c>
      <c r="E16" s="49"/>
      <c r="F16" s="50"/>
    </row>
    <row r="17" spans="1:6" s="13" customFormat="1" ht="15.75">
      <c r="A17" s="60" t="s">
        <v>20</v>
      </c>
      <c r="B17" s="55">
        <v>230430</v>
      </c>
      <c r="C17" s="56">
        <v>73100</v>
      </c>
      <c r="D17" s="58">
        <v>90445.232</v>
      </c>
      <c r="E17" s="49">
        <f t="shared" si="0"/>
        <v>39.250632296141994</v>
      </c>
      <c r="F17" s="50">
        <f t="shared" si="1"/>
        <v>123.72808755129961</v>
      </c>
    </row>
    <row r="18" spans="1:6" ht="20.25" customHeight="1">
      <c r="A18" s="45" t="s">
        <v>12</v>
      </c>
      <c r="B18" s="51">
        <v>150</v>
      </c>
      <c r="C18" s="47">
        <v>48</v>
      </c>
      <c r="D18" s="46">
        <v>221.771</v>
      </c>
      <c r="E18" s="49">
        <f t="shared" si="0"/>
        <v>147.84733333333332</v>
      </c>
      <c r="F18" s="50" t="s">
        <v>104</v>
      </c>
    </row>
    <row r="19" spans="1:6" ht="34.5" customHeight="1">
      <c r="A19" s="61" t="s">
        <v>80</v>
      </c>
      <c r="B19" s="51">
        <v>20500</v>
      </c>
      <c r="C19" s="47">
        <v>5788</v>
      </c>
      <c r="D19" s="48">
        <v>5882.062</v>
      </c>
      <c r="E19" s="49">
        <f t="shared" si="0"/>
        <v>28.69298536585366</v>
      </c>
      <c r="F19" s="50">
        <f t="shared" si="1"/>
        <v>101.62512093987561</v>
      </c>
    </row>
    <row r="20" spans="1:6" ht="80.25" customHeight="1">
      <c r="A20" s="61" t="s">
        <v>25</v>
      </c>
      <c r="B20" s="51">
        <v>10500</v>
      </c>
      <c r="C20" s="47">
        <v>3500</v>
      </c>
      <c r="D20" s="48">
        <v>3406.336</v>
      </c>
      <c r="E20" s="49">
        <f t="shared" si="0"/>
        <v>32.441295238095236</v>
      </c>
      <c r="F20" s="50">
        <f t="shared" si="1"/>
        <v>97.32388571428571</v>
      </c>
    </row>
    <row r="21" spans="1:6" ht="21" customHeight="1">
      <c r="A21" s="61" t="s">
        <v>3</v>
      </c>
      <c r="B21" s="51">
        <v>300</v>
      </c>
      <c r="C21" s="47">
        <v>86</v>
      </c>
      <c r="D21" s="48">
        <v>155.219</v>
      </c>
      <c r="E21" s="49">
        <f t="shared" si="0"/>
        <v>51.739666666666665</v>
      </c>
      <c r="F21" s="50">
        <f t="shared" si="1"/>
        <v>180.48720930232557</v>
      </c>
    </row>
    <row r="22" spans="1:6" ht="35.25" customHeight="1">
      <c r="A22" s="61" t="s">
        <v>90</v>
      </c>
      <c r="B22" s="51"/>
      <c r="C22" s="47"/>
      <c r="D22" s="48">
        <v>1065.205</v>
      </c>
      <c r="E22" s="49"/>
      <c r="F22" s="50"/>
    </row>
    <row r="23" spans="1:6" ht="15" customHeight="1">
      <c r="A23" s="62" t="s">
        <v>19</v>
      </c>
      <c r="B23" s="51">
        <v>3100</v>
      </c>
      <c r="C23" s="47">
        <v>1020</v>
      </c>
      <c r="D23" s="46">
        <v>3197.132</v>
      </c>
      <c r="E23" s="49">
        <f t="shared" si="0"/>
        <v>103.13329032258065</v>
      </c>
      <c r="F23" s="50" t="s">
        <v>105</v>
      </c>
    </row>
    <row r="24" spans="1:6" s="2" customFormat="1" ht="16.5" customHeight="1">
      <c r="A24" s="63" t="s">
        <v>13</v>
      </c>
      <c r="B24" s="64">
        <f>B7+B8+B9+B10++B18+B19+B20+B21+B23</f>
        <v>1979056</v>
      </c>
      <c r="C24" s="64">
        <f>C7+C8+C9+C10++C18+C19+C20+C21+C23</f>
        <v>595950.89</v>
      </c>
      <c r="D24" s="64">
        <f>D7+D8+D9+D10+D18+D19+D20+D21+D22+D23</f>
        <v>668056.9619999999</v>
      </c>
      <c r="E24" s="65">
        <f t="shared" si="0"/>
        <v>33.75634454002312</v>
      </c>
      <c r="F24" s="66">
        <f t="shared" si="1"/>
        <v>112.09933120495883</v>
      </c>
    </row>
    <row r="25" spans="1:6" s="2" customFormat="1" ht="15" customHeight="1">
      <c r="A25" s="67" t="s">
        <v>61</v>
      </c>
      <c r="B25" s="55">
        <f>B26+B27+B28+B29+B30+B31+B32+B33+B34</f>
        <v>1632288.474</v>
      </c>
      <c r="C25" s="56">
        <f>SUM(C26:C34)</f>
        <v>657513.245</v>
      </c>
      <c r="D25" s="56">
        <f>SUM(D26:D34)</f>
        <v>656957.7860000001</v>
      </c>
      <c r="E25" s="49">
        <f t="shared" si="0"/>
        <v>40.24765208260609</v>
      </c>
      <c r="F25" s="50">
        <f t="shared" si="1"/>
        <v>99.91552124550739</v>
      </c>
    </row>
    <row r="26" spans="1:6" s="2" customFormat="1" ht="132.75" customHeight="1">
      <c r="A26" s="68" t="s">
        <v>21</v>
      </c>
      <c r="B26" s="55">
        <v>521582.3</v>
      </c>
      <c r="C26" s="69">
        <v>164613.866</v>
      </c>
      <c r="D26" s="70">
        <v>164613.795</v>
      </c>
      <c r="E26" s="49">
        <f t="shared" si="0"/>
        <v>31.560464187530908</v>
      </c>
      <c r="F26" s="50">
        <f t="shared" si="1"/>
        <v>99.99995686876099</v>
      </c>
    </row>
    <row r="27" spans="1:6" s="2" customFormat="1" ht="144.75" customHeight="1">
      <c r="A27" s="68" t="s">
        <v>14</v>
      </c>
      <c r="B27" s="55">
        <v>299682.7</v>
      </c>
      <c r="C27" s="69">
        <v>232544.575</v>
      </c>
      <c r="D27" s="70">
        <v>232544.499</v>
      </c>
      <c r="E27" s="49">
        <f t="shared" si="0"/>
        <v>77.59690465949485</v>
      </c>
      <c r="F27" s="50">
        <f t="shared" si="1"/>
        <v>99.99996731809374</v>
      </c>
    </row>
    <row r="28" spans="1:6" s="2" customFormat="1" ht="94.5" customHeight="1">
      <c r="A28" s="68" t="s">
        <v>22</v>
      </c>
      <c r="B28" s="55">
        <v>890.5</v>
      </c>
      <c r="C28" s="56">
        <v>296.8</v>
      </c>
      <c r="D28" s="70">
        <v>107.425</v>
      </c>
      <c r="E28" s="49">
        <f t="shared" si="0"/>
        <v>12.063447501403706</v>
      </c>
      <c r="F28" s="50">
        <f t="shared" si="1"/>
        <v>36.19440700808625</v>
      </c>
    </row>
    <row r="29" spans="1:6" s="2" customFormat="1" ht="67.5" customHeight="1">
      <c r="A29" s="68" t="s">
        <v>103</v>
      </c>
      <c r="B29" s="55">
        <v>7133.3</v>
      </c>
      <c r="C29" s="56">
        <v>792.6</v>
      </c>
      <c r="D29" s="70">
        <v>792.6</v>
      </c>
      <c r="E29" s="49">
        <f t="shared" si="0"/>
        <v>11.111266875078856</v>
      </c>
      <c r="F29" s="50">
        <f t="shared" si="1"/>
        <v>100</v>
      </c>
    </row>
    <row r="30" spans="1:6" s="2" customFormat="1" ht="50.25" customHeight="1">
      <c r="A30" s="68" t="s">
        <v>4</v>
      </c>
      <c r="B30" s="55">
        <v>375497</v>
      </c>
      <c r="C30" s="56">
        <v>115624.3</v>
      </c>
      <c r="D30" s="70">
        <v>115624.3</v>
      </c>
      <c r="E30" s="49">
        <f t="shared" si="0"/>
        <v>30.792336556616966</v>
      </c>
      <c r="F30" s="50">
        <f t="shared" si="1"/>
        <v>100</v>
      </c>
    </row>
    <row r="31" spans="1:7" s="2" customFormat="1" ht="53.25" customHeight="1">
      <c r="A31" s="68" t="s">
        <v>5</v>
      </c>
      <c r="B31" s="55">
        <v>417548.2</v>
      </c>
      <c r="C31" s="56">
        <v>139128.253</v>
      </c>
      <c r="D31" s="70">
        <v>139128.253</v>
      </c>
      <c r="E31" s="104">
        <f t="shared" si="0"/>
        <v>33.320285658039</v>
      </c>
      <c r="F31" s="105">
        <f t="shared" si="1"/>
        <v>100</v>
      </c>
      <c r="G31" s="20"/>
    </row>
    <row r="32" spans="1:6" s="2" customFormat="1" ht="17.25" customHeight="1">
      <c r="A32" s="71" t="s">
        <v>6</v>
      </c>
      <c r="B32" s="55">
        <v>4516.75</v>
      </c>
      <c r="C32" s="69">
        <v>2282.327</v>
      </c>
      <c r="D32" s="70">
        <v>2087.687</v>
      </c>
      <c r="E32" s="104">
        <f t="shared" si="0"/>
        <v>46.22099961255327</v>
      </c>
      <c r="F32" s="105">
        <f t="shared" si="1"/>
        <v>91.471861832244</v>
      </c>
    </row>
    <row r="33" spans="1:6" s="2" customFormat="1" ht="224.25" customHeight="1">
      <c r="A33" s="72" t="s">
        <v>78</v>
      </c>
      <c r="B33" s="55">
        <v>4552.4</v>
      </c>
      <c r="C33" s="56">
        <v>1345.2</v>
      </c>
      <c r="D33" s="70">
        <v>1173.903</v>
      </c>
      <c r="E33" s="104">
        <f t="shared" si="0"/>
        <v>25.786464282576226</v>
      </c>
      <c r="F33" s="105">
        <f t="shared" si="1"/>
        <v>87.26605709188225</v>
      </c>
    </row>
    <row r="34" spans="1:6" ht="294.75" customHeight="1">
      <c r="A34" s="103" t="s">
        <v>92</v>
      </c>
      <c r="B34" s="55">
        <v>885.324</v>
      </c>
      <c r="C34" s="56">
        <v>885.324</v>
      </c>
      <c r="D34" s="70">
        <v>885.324</v>
      </c>
      <c r="E34" s="104">
        <f t="shared" si="0"/>
        <v>100</v>
      </c>
      <c r="F34" s="105">
        <f t="shared" si="1"/>
        <v>100</v>
      </c>
    </row>
    <row r="35" spans="1:6" ht="25.5" customHeight="1">
      <c r="A35" s="73" t="s">
        <v>15</v>
      </c>
      <c r="B35" s="64">
        <f>B24+B25</f>
        <v>3611344.474</v>
      </c>
      <c r="C35" s="74">
        <f>C24+C25</f>
        <v>1253464.135</v>
      </c>
      <c r="D35" s="75">
        <f>D24+D25</f>
        <v>1325014.7480000001</v>
      </c>
      <c r="E35" s="65">
        <f t="shared" si="0"/>
        <v>36.69034503740892</v>
      </c>
      <c r="F35" s="66">
        <f t="shared" si="1"/>
        <v>105.70822977715275</v>
      </c>
    </row>
    <row r="36" spans="1:6" ht="22.5" customHeight="1">
      <c r="A36" s="76" t="s">
        <v>16</v>
      </c>
      <c r="B36" s="51"/>
      <c r="C36" s="74"/>
      <c r="D36" s="77"/>
      <c r="E36" s="65"/>
      <c r="F36" s="50"/>
    </row>
    <row r="37" spans="1:6" s="11" customFormat="1" ht="22.5" customHeight="1">
      <c r="A37" s="61" t="s">
        <v>84</v>
      </c>
      <c r="B37" s="51"/>
      <c r="C37" s="74"/>
      <c r="D37" s="77">
        <v>-12.634</v>
      </c>
      <c r="E37" s="65"/>
      <c r="F37" s="50"/>
    </row>
    <row r="38" spans="1:6" s="11" customFormat="1" ht="23.25" customHeight="1">
      <c r="A38" s="61" t="s">
        <v>65</v>
      </c>
      <c r="B38" s="51">
        <v>620</v>
      </c>
      <c r="C38" s="47">
        <v>210.36</v>
      </c>
      <c r="D38" s="77">
        <v>404.906</v>
      </c>
      <c r="E38" s="49">
        <f t="shared" si="0"/>
        <v>65.30741935483871</v>
      </c>
      <c r="F38" s="50" t="s">
        <v>106</v>
      </c>
    </row>
    <row r="39" spans="1:6" s="11" customFormat="1" ht="39.75" customHeight="1">
      <c r="A39" s="61" t="s">
        <v>73</v>
      </c>
      <c r="B39" s="51"/>
      <c r="C39" s="47"/>
      <c r="D39" s="77"/>
      <c r="E39" s="49"/>
      <c r="F39" s="50"/>
    </row>
    <row r="40" spans="1:6" s="11" customFormat="1" ht="81" customHeight="1">
      <c r="A40" s="78" t="s">
        <v>23</v>
      </c>
      <c r="B40" s="51">
        <v>300</v>
      </c>
      <c r="C40" s="47">
        <v>90.2</v>
      </c>
      <c r="D40" s="51">
        <v>89.212</v>
      </c>
      <c r="E40" s="49">
        <f t="shared" si="0"/>
        <v>29.737333333333332</v>
      </c>
      <c r="F40" s="50">
        <f t="shared" si="1"/>
        <v>98.90465631929047</v>
      </c>
    </row>
    <row r="41" spans="1:6" s="11" customFormat="1" ht="62.25" customHeight="1">
      <c r="A41" s="78" t="s">
        <v>57</v>
      </c>
      <c r="B41" s="51">
        <v>71.74</v>
      </c>
      <c r="C41" s="47">
        <v>15</v>
      </c>
      <c r="D41" s="51">
        <v>65.095</v>
      </c>
      <c r="E41" s="49">
        <f t="shared" si="0"/>
        <v>90.73738500139392</v>
      </c>
      <c r="F41" s="50" t="s">
        <v>111</v>
      </c>
    </row>
    <row r="42" spans="1:6" s="19" customFormat="1" ht="48.75" customHeight="1">
      <c r="A42" s="78" t="s">
        <v>7</v>
      </c>
      <c r="B42" s="51">
        <v>500</v>
      </c>
      <c r="C42" s="47">
        <v>160</v>
      </c>
      <c r="D42" s="51">
        <v>964.59</v>
      </c>
      <c r="E42" s="49">
        <f t="shared" si="0"/>
        <v>192.918</v>
      </c>
      <c r="F42" s="50" t="s">
        <v>97</v>
      </c>
    </row>
    <row r="43" spans="1:6" s="25" customFormat="1" ht="34.5" customHeight="1">
      <c r="A43" s="79" t="s">
        <v>67</v>
      </c>
      <c r="B43" s="51">
        <v>2000</v>
      </c>
      <c r="C43" s="47">
        <v>400</v>
      </c>
      <c r="D43" s="51"/>
      <c r="E43" s="49"/>
      <c r="F43" s="50"/>
    </row>
    <row r="44" spans="1:6" ht="21" customHeight="1">
      <c r="A44" s="78" t="s">
        <v>70</v>
      </c>
      <c r="B44" s="100">
        <v>500</v>
      </c>
      <c r="C44" s="80">
        <v>130</v>
      </c>
      <c r="D44" s="80">
        <v>2903.676</v>
      </c>
      <c r="E44" s="99" t="s">
        <v>110</v>
      </c>
      <c r="F44" s="50" t="s">
        <v>107</v>
      </c>
    </row>
    <row r="45" spans="1:6" ht="16.5" customHeight="1">
      <c r="A45" s="76" t="s">
        <v>8</v>
      </c>
      <c r="B45" s="64">
        <f>SUM(B38:B44)</f>
        <v>3991.74</v>
      </c>
      <c r="C45" s="64">
        <f>SUM(C38:C44)</f>
        <v>1005.56</v>
      </c>
      <c r="D45" s="64">
        <f>SUM(D37:D44)</f>
        <v>4414.844999999999</v>
      </c>
      <c r="E45" s="65">
        <f t="shared" si="0"/>
        <v>110.59951299433328</v>
      </c>
      <c r="F45" s="66" t="s">
        <v>96</v>
      </c>
    </row>
    <row r="46" spans="1:6" s="25" customFormat="1" ht="22.5" customHeight="1">
      <c r="A46" s="73" t="s">
        <v>9</v>
      </c>
      <c r="B46" s="64">
        <f>B35+B45</f>
        <v>3615336.214</v>
      </c>
      <c r="C46" s="64">
        <f>C35+C45</f>
        <v>1254469.695</v>
      </c>
      <c r="D46" s="64">
        <f>D35+D45</f>
        <v>1329429.593</v>
      </c>
      <c r="E46" s="65">
        <f t="shared" si="0"/>
        <v>36.77194911643147</v>
      </c>
      <c r="F46" s="66">
        <f t="shared" si="1"/>
        <v>105.97542517756877</v>
      </c>
    </row>
    <row r="47" spans="1:6" ht="50.25" customHeight="1">
      <c r="A47" s="110" t="s">
        <v>85</v>
      </c>
      <c r="B47" s="107">
        <v>705.5</v>
      </c>
      <c r="C47" s="47">
        <v>176.375</v>
      </c>
      <c r="D47" s="47">
        <v>770.526</v>
      </c>
      <c r="E47" s="108">
        <f t="shared" si="0"/>
        <v>109.21700921332386</v>
      </c>
      <c r="F47" s="109" t="s">
        <v>94</v>
      </c>
    </row>
    <row r="48" spans="1:6" ht="15.75">
      <c r="A48" s="81" t="s">
        <v>17</v>
      </c>
      <c r="B48" s="64">
        <f>B46+B47</f>
        <v>3616041.714</v>
      </c>
      <c r="C48" s="82">
        <f>C46+C47</f>
        <v>1254646.07</v>
      </c>
      <c r="D48" s="64">
        <f>D46+D47</f>
        <v>1330200.1190000002</v>
      </c>
      <c r="E48" s="65">
        <f t="shared" si="0"/>
        <v>36.786083353240876</v>
      </c>
      <c r="F48" s="66">
        <f>D48/C48*100</f>
        <v>106.02194123160169</v>
      </c>
    </row>
    <row r="49" spans="1:6" ht="15.75">
      <c r="A49" s="29"/>
      <c r="B49" s="29"/>
      <c r="C49" s="83"/>
      <c r="D49" s="29"/>
      <c r="E49" s="29"/>
      <c r="F49" s="84"/>
    </row>
  </sheetData>
  <sheetProtection/>
  <mergeCells count="1">
    <mergeCell ref="A2:F2"/>
  </mergeCells>
  <printOptions/>
  <pageMargins left="0.984251968503937" right="0.1968503937007874" top="0.4330708661417323" bottom="0.3937007874015748" header="0.31496062992125984" footer="0.2755905511811024"/>
  <pageSetup fitToHeight="2"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2017-05-03T13:44:05Z</cp:lastPrinted>
  <dcterms:created xsi:type="dcterms:W3CDTF">2004-07-02T06:40:36Z</dcterms:created>
  <dcterms:modified xsi:type="dcterms:W3CDTF">2017-05-04T07:58:47Z</dcterms:modified>
  <cp:category/>
  <cp:version/>
  <cp:contentType/>
  <cp:contentStatus/>
</cp:coreProperties>
</file>