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 refMode="R1C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<sst xmlns="http://schemas.openxmlformats.org/spreadsheetml/2006/main" count="196" uniqueCount="80">
  <si>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</si>
  <si>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</si>
  <si>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</si>
  <si>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</si>
  <si>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</si>
  <si>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</si>
  <si>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</si>
  <si>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</si>
  <si>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</si>
  <si>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</si>
  <si>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</si>
  <si>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</si>
  <si>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</si>
  <si>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</si>
  <si>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</si>
  <si>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</si>
  <si>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</si>
  <si>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</si>
  <si>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</si>
  <si>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</si>
  <si>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</si>
  <si>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</si>
  <si>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</si>
  <si>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</si>
  <si>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</si>
  <si>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</si>
  <si>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</si>
  <si>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</si>
  <si>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</si>
  <si>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</si>
  <si>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</si>
  <si>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</si>
  <si>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</si>
  <si>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</si>
  <si>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</si>
  <si>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</si>
  <si>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</si>
  <si>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</si>
  <si>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</si>
  <si>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</si>
  <si>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</si>
  <si>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</si>
  <si>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</si>
  <si>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</si>
  <si>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</si>
  <si>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</si>
  <si>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</si>
  <si>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</si>
  <si>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</si>
  <si>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</si>
  <si>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</si>
  <si>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</si>
  <si>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</si>
  <si>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</si>
  <si>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</si>
  <si>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</si>
  <si>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</si>
  <si>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</si>
  <si>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</si>
  <si>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</si>
  <si>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</si>
  <si>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</si>
  <si>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</si>
  <si>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</si>
  <si>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</si>
  <si>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</si>
  <si>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</si>
  <si>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</si>
  <si>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</si>
  <si>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</si>
  <si>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</si>
  <si>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</si>
  <si>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</si>
  <si>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</si>
  <si>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</si>
  <si>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</si>
  <si>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</si>
  <si>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 с учетом изменений, тыс. грн. </t>
  </si>
  <si>
    <r>
      <t xml:space="preserve">Касові видатки з 1 січня </t>
    </r>
    <r>
      <rPr>
        <u val="single"/>
        <sz val="11"/>
        <rFont val="Times New Roman"/>
        <family val="1"/>
      </rPr>
      <t xml:space="preserve">по 29 грудня, </t>
    </r>
    <r>
      <rPr>
        <sz val="11"/>
        <rFont val="Times New Roman"/>
        <family val="1"/>
      </rPr>
      <t xml:space="preserve">тис. грн.  </t>
    </r>
  </si>
  <si>
    <r>
      <t xml:space="preserve">Кассовые расходы с </t>
    </r>
    <r>
      <rPr>
        <u val="single"/>
        <sz val="11"/>
        <rFont val="Times New Roman"/>
        <family val="1"/>
      </rPr>
      <t xml:space="preserve">1 января по 29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</si>
</sst>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74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76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1135055.706</v>
      </c>
      <c r="C5" s="11">
        <f>C6+C13</f>
        <v>1135055.706</v>
      </c>
      <c r="D5" s="11">
        <f>D6+D13</f>
        <v>1106718.578</v>
      </c>
      <c r="E5" s="12">
        <f>SUM(D5)/C5*100</f>
        <v>97.50345927074702</v>
      </c>
    </row>
    <row r="6" spans="1:5" s="8" customFormat="1" ht="16.5" customHeight="1">
      <c r="A6" s="22" t="s">
        <v>31</v>
      </c>
      <c r="B6" s="17">
        <v>1028809.188</v>
      </c>
      <c r="C6" s="17">
        <v>1028809.188</v>
      </c>
      <c r="D6" s="46">
        <v>1009347.417</v>
      </c>
      <c r="E6" s="13">
        <f aca="true" t="shared" si="0" ref="E6:E73">SUM(D6)/C6*100</f>
        <v>98.10832064614104</v>
      </c>
    </row>
    <row r="7" spans="1:5" s="3" customFormat="1" ht="14.25" customHeight="1">
      <c r="A7" s="6" t="s">
        <v>1</v>
      </c>
      <c r="B7" s="5">
        <v>658626.331</v>
      </c>
      <c r="C7" s="5">
        <v>658626.331</v>
      </c>
      <c r="D7" s="5">
        <v>654288.799</v>
      </c>
      <c r="E7" s="13">
        <f t="shared" si="0"/>
        <v>99.34142748386414</v>
      </c>
    </row>
    <row r="8" spans="1:5" s="3" customFormat="1" ht="15">
      <c r="A8" s="6" t="s">
        <v>26</v>
      </c>
      <c r="B8" s="5">
        <v>146444.171</v>
      </c>
      <c r="C8" s="5">
        <v>146444.171</v>
      </c>
      <c r="D8" s="5">
        <v>145494.41</v>
      </c>
      <c r="E8" s="13">
        <f t="shared" si="0"/>
        <v>99.35145182391726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187.633</v>
      </c>
      <c r="E9" s="13">
        <f t="shared" si="0"/>
        <v>99.94886245598708</v>
      </c>
    </row>
    <row r="10" spans="1:5" s="3" customFormat="1" ht="15">
      <c r="A10" s="6" t="s">
        <v>5</v>
      </c>
      <c r="B10" s="5">
        <v>54788.506</v>
      </c>
      <c r="C10" s="5">
        <v>54788.506</v>
      </c>
      <c r="D10" s="5">
        <v>53928.035</v>
      </c>
      <c r="E10" s="13">
        <f t="shared" si="0"/>
        <v>98.42946803477358</v>
      </c>
    </row>
    <row r="11" spans="1:5" s="3" customFormat="1" ht="15">
      <c r="A11" s="6" t="s">
        <v>28</v>
      </c>
      <c r="B11" s="5">
        <v>88069.465</v>
      </c>
      <c r="C11" s="5">
        <v>88069.465</v>
      </c>
      <c r="D11" s="5">
        <v>75680.076</v>
      </c>
      <c r="E11" s="13">
        <f t="shared" si="0"/>
        <v>85.93225359095801</v>
      </c>
    </row>
    <row r="12" spans="1:5" s="51" customFormat="1" ht="15">
      <c r="A12" s="28" t="s">
        <v>13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79768.464</v>
      </c>
      <c r="E12" s="52">
        <f t="shared" si="0"/>
        <v>98.85427216685231</v>
      </c>
    </row>
    <row r="13" spans="1:5" s="3" customFormat="1" ht="15">
      <c r="A13" s="22" t="s">
        <v>14</v>
      </c>
      <c r="B13" s="17">
        <v>106246.518</v>
      </c>
      <c r="C13" s="17">
        <v>106246.518</v>
      </c>
      <c r="D13" s="17">
        <v>97371.161</v>
      </c>
      <c r="E13" s="13">
        <f t="shared" si="0"/>
        <v>91.64644906292364</v>
      </c>
    </row>
    <row r="14" spans="1:5" s="2" customFormat="1" ht="14.25">
      <c r="A14" s="10" t="s">
        <v>6</v>
      </c>
      <c r="B14" s="11">
        <f>B15+B22</f>
        <v>557185.541</v>
      </c>
      <c r="C14" s="11">
        <f>C15+C22</f>
        <v>557185.541</v>
      </c>
      <c r="D14" s="11">
        <f>D15+D22</f>
        <v>553057.713</v>
      </c>
      <c r="E14" s="12">
        <f t="shared" si="0"/>
        <v>99.25916455179514</v>
      </c>
    </row>
    <row r="15" spans="1:5" s="8" customFormat="1" ht="15">
      <c r="A15" s="22" t="s">
        <v>30</v>
      </c>
      <c r="B15" s="17">
        <f>493291.9+29819.268</f>
        <v>523111.168</v>
      </c>
      <c r="C15" s="17">
        <f>493291.9+29819.268</f>
        <v>523111.168</v>
      </c>
      <c r="D15" s="17">
        <f>490288.771+29819.268</f>
        <v>520108.039</v>
      </c>
      <c r="E15" s="13">
        <f t="shared" si="0"/>
        <v>99.42590998171922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523111.168</v>
      </c>
      <c r="C21" s="45">
        <f>SUM(C15)-C16-C17-C18-C19-C20</f>
        <v>523111.168</v>
      </c>
      <c r="D21" s="45">
        <f>SUM(D15)-D16-D17-D18-D19-D20</f>
        <v>520108.039</v>
      </c>
      <c r="E21" s="52">
        <f t="shared" si="0"/>
        <v>99.42590998171922</v>
      </c>
    </row>
    <row r="22" spans="1:5" s="3" customFormat="1" ht="15">
      <c r="A22" s="22" t="s">
        <v>14</v>
      </c>
      <c r="B22" s="17">
        <v>34074.373</v>
      </c>
      <c r="C22" s="17">
        <v>34074.373</v>
      </c>
      <c r="D22" s="17">
        <v>32949.674</v>
      </c>
      <c r="E22" s="13">
        <f t="shared" si="0"/>
        <v>96.69928189140855</v>
      </c>
    </row>
    <row r="23" spans="1:5" s="2" customFormat="1" ht="41.25" customHeight="1">
      <c r="A23" s="10" t="s">
        <v>25</v>
      </c>
      <c r="B23" s="11">
        <f>B24+B34</f>
        <v>1124586.813</v>
      </c>
      <c r="C23" s="11">
        <f>C24+C34</f>
        <v>1124586.813</v>
      </c>
      <c r="D23" s="11">
        <f>D24+D34</f>
        <v>1111118.792</v>
      </c>
      <c r="E23" s="12">
        <f t="shared" si="0"/>
        <v>98.8024027274451</v>
      </c>
    </row>
    <row r="24" spans="1:6" s="8" customFormat="1" ht="15">
      <c r="A24" s="22" t="s">
        <v>30</v>
      </c>
      <c r="B24" s="46">
        <v>1112782.945</v>
      </c>
      <c r="C24" s="46">
        <v>1112782.945</v>
      </c>
      <c r="D24" s="46">
        <v>1099574.717</v>
      </c>
      <c r="E24" s="13">
        <f t="shared" si="0"/>
        <v>98.81304543178453</v>
      </c>
      <c r="F24" s="75"/>
    </row>
    <row r="25" spans="1:6" s="3" customFormat="1" ht="15">
      <c r="A25" s="6" t="s">
        <v>1</v>
      </c>
      <c r="B25" s="45">
        <v>21916.622</v>
      </c>
      <c r="C25" s="45">
        <v>21916.622</v>
      </c>
      <c r="D25" s="45">
        <v>21611.995</v>
      </c>
      <c r="E25" s="13">
        <f t="shared" si="0"/>
        <v>98.610064087431</v>
      </c>
      <c r="F25" s="55"/>
    </row>
    <row r="26" spans="1:6" s="3" customFormat="1" ht="15">
      <c r="A26" s="6" t="s">
        <v>26</v>
      </c>
      <c r="B26" s="45">
        <v>4823.532</v>
      </c>
      <c r="C26" s="45">
        <v>4823.532</v>
      </c>
      <c r="D26" s="45">
        <v>4753.782</v>
      </c>
      <c r="E26" s="13">
        <f t="shared" si="0"/>
        <v>98.5539641905558</v>
      </c>
      <c r="F26" s="55"/>
    </row>
    <row r="27" spans="1:6" s="3" customFormat="1" ht="15">
      <c r="A27" s="6" t="s">
        <v>4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  <c r="F27" s="55"/>
    </row>
    <row r="28" spans="1:6" s="3" customFormat="1" ht="15">
      <c r="A28" s="6" t="s">
        <v>5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  <c r="F28" s="55"/>
    </row>
    <row r="29" spans="1:6" s="3" customFormat="1" ht="15">
      <c r="A29" s="6" t="s">
        <v>28</v>
      </c>
      <c r="B29" s="45">
        <v>1301.5</v>
      </c>
      <c r="C29" s="45">
        <v>1301.5</v>
      </c>
      <c r="D29" s="45">
        <v>1127.301</v>
      </c>
      <c r="E29" s="13">
        <f t="shared" si="0"/>
        <v>86.61552055320783</v>
      </c>
      <c r="F29" s="55"/>
    </row>
    <row r="30" spans="1:6" s="3" customFormat="1" ht="15">
      <c r="A30" s="6" t="s">
        <v>13</v>
      </c>
      <c r="B30" s="45">
        <f>SUM(B24)-B25-B26-B27-B28-B29</f>
        <v>1084314.1260000002</v>
      </c>
      <c r="C30" s="45">
        <f>SUM(C24)-C25-C26-C27-C28-C29</f>
        <v>1084314.1260000002</v>
      </c>
      <c r="D30" s="45">
        <f>SUM(D24)-D25-D26-D27-D28-D29</f>
        <v>1071654.474</v>
      </c>
      <c r="E30" s="13">
        <f t="shared" si="0"/>
        <v>98.83247375493471</v>
      </c>
      <c r="F30" s="55"/>
    </row>
    <row r="31" spans="1:6" s="3" customFormat="1" ht="15">
      <c r="A31" s="6" t="s">
        <v>18</v>
      </c>
      <c r="B31" s="5">
        <f>SUM(B32:B33)</f>
        <v>1004111.458</v>
      </c>
      <c r="C31" s="5">
        <f>SUM(C32:C33)</f>
        <v>1004111.458</v>
      </c>
      <c r="D31" s="5">
        <f>SUM(D32:D33)</f>
        <v>992449.8470000001</v>
      </c>
      <c r="E31" s="13">
        <f t="shared" si="0"/>
        <v>98.83861389021217</v>
      </c>
      <c r="F31" s="55"/>
    </row>
    <row r="32" spans="1:6" s="3" customFormat="1" ht="15">
      <c r="A32" s="7" t="s">
        <v>21</v>
      </c>
      <c r="B32" s="76">
        <v>514587.2</v>
      </c>
      <c r="C32" s="76">
        <v>514587.2</v>
      </c>
      <c r="D32" s="77">
        <v>503325.397</v>
      </c>
      <c r="E32" s="78">
        <f t="shared" si="0"/>
        <v>97.81148792663323</v>
      </c>
      <c r="F32" s="55"/>
    </row>
    <row r="33" spans="1:6" s="3" customFormat="1" ht="15">
      <c r="A33" s="7" t="s">
        <v>19</v>
      </c>
      <c r="B33" s="5">
        <v>489524.258</v>
      </c>
      <c r="C33" s="5">
        <v>489524.258</v>
      </c>
      <c r="D33" s="45">
        <v>489124.45</v>
      </c>
      <c r="E33" s="13">
        <f t="shared" si="0"/>
        <v>99.9183272343574</v>
      </c>
      <c r="F33" s="55"/>
    </row>
    <row r="34" spans="1:6" s="3" customFormat="1" ht="15">
      <c r="A34" s="22" t="s">
        <v>14</v>
      </c>
      <c r="B34" s="46">
        <v>11803.868</v>
      </c>
      <c r="C34" s="46">
        <v>11803.868</v>
      </c>
      <c r="D34" s="46">
        <v>11544.075</v>
      </c>
      <c r="E34" s="13">
        <f t="shared" si="0"/>
        <v>97.79908585897437</v>
      </c>
      <c r="F34" s="55"/>
    </row>
    <row r="35" spans="1:5" s="2" customFormat="1" ht="14.25">
      <c r="A35" s="10" t="s">
        <v>7</v>
      </c>
      <c r="B35" s="48">
        <f>B36+B41</f>
        <v>150280.352</v>
      </c>
      <c r="C35" s="48">
        <f>C36+C41</f>
        <v>150280.352</v>
      </c>
      <c r="D35" s="48">
        <f>D36+D41</f>
        <v>146762.903</v>
      </c>
      <c r="E35" s="12">
        <f t="shared" si="0"/>
        <v>97.65940859654093</v>
      </c>
    </row>
    <row r="36" spans="1:5" s="8" customFormat="1" ht="15">
      <c r="A36" s="22" t="s">
        <v>30</v>
      </c>
      <c r="B36" s="46">
        <v>127276.058</v>
      </c>
      <c r="C36" s="46">
        <v>127276.058</v>
      </c>
      <c r="D36" s="46">
        <v>125144.389</v>
      </c>
      <c r="E36" s="13">
        <f t="shared" si="0"/>
        <v>98.32516104482116</v>
      </c>
    </row>
    <row r="37" spans="1:5" s="3" customFormat="1" ht="15">
      <c r="A37" s="6" t="s">
        <v>1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3" customFormat="1" ht="15">
      <c r="A38" s="6" t="s">
        <v>26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3" customFormat="1" ht="15">
      <c r="A39" s="6" t="s">
        <v>28</v>
      </c>
      <c r="B39" s="45">
        <v>6346.26</v>
      </c>
      <c r="C39" s="45">
        <v>6346.26</v>
      </c>
      <c r="D39" s="45">
        <v>5172.297</v>
      </c>
      <c r="E39" s="13">
        <f t="shared" si="0"/>
        <v>81.50149852038837</v>
      </c>
    </row>
    <row r="40" spans="1:5" s="3" customFormat="1" ht="15">
      <c r="A40" s="6" t="s">
        <v>13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44696.13199999999</v>
      </c>
      <c r="E40" s="13">
        <f t="shared" si="0"/>
        <v>97.925268185091</v>
      </c>
    </row>
    <row r="41" spans="1:5" s="3" customFormat="1" ht="15">
      <c r="A41" s="22" t="s">
        <v>14</v>
      </c>
      <c r="B41" s="46">
        <v>23004.294</v>
      </c>
      <c r="C41" s="46">
        <v>23004.294</v>
      </c>
      <c r="D41" s="46">
        <v>21618.514</v>
      </c>
      <c r="E41" s="13">
        <f t="shared" si="0"/>
        <v>93.97599422090501</v>
      </c>
    </row>
    <row r="42" spans="1:5" s="2" customFormat="1" ht="14.25">
      <c r="A42" s="10" t="s">
        <v>8</v>
      </c>
      <c r="B42" s="48">
        <f>B43+B48</f>
        <v>116528.31</v>
      </c>
      <c r="C42" s="48">
        <f>C43+C48</f>
        <v>116528.31</v>
      </c>
      <c r="D42" s="48">
        <f>D43+D48</f>
        <v>112012.022</v>
      </c>
      <c r="E42" s="12">
        <f t="shared" si="0"/>
        <v>96.1242997517084</v>
      </c>
    </row>
    <row r="43" spans="1:5" s="8" customFormat="1" ht="15">
      <c r="A43" s="22" t="s">
        <v>30</v>
      </c>
      <c r="B43" s="46">
        <v>81737.117</v>
      </c>
      <c r="C43" s="46">
        <v>81737.117</v>
      </c>
      <c r="D43" s="46">
        <v>81612.754</v>
      </c>
      <c r="E43" s="13">
        <f t="shared" si="0"/>
        <v>99.84785002876967</v>
      </c>
    </row>
    <row r="44" spans="1:5" s="3" customFormat="1" ht="15">
      <c r="A44" s="6" t="s">
        <v>1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3" customFormat="1" ht="15">
      <c r="A45" s="6" t="s">
        <v>26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3" customFormat="1" ht="15">
      <c r="A46" s="6" t="s">
        <v>28</v>
      </c>
      <c r="B46" s="45">
        <v>5627.013</v>
      </c>
      <c r="C46" s="45">
        <v>5627.013</v>
      </c>
      <c r="D46" s="45">
        <v>5523.589</v>
      </c>
      <c r="E46" s="13">
        <f t="shared" si="0"/>
        <v>98.16200886687129</v>
      </c>
    </row>
    <row r="47" spans="1:5" s="3" customFormat="1" ht="15">
      <c r="A47" s="6" t="s">
        <v>13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29768.603000000003</v>
      </c>
      <c r="E47" s="13">
        <f t="shared" si="0"/>
        <v>99.93008929442725</v>
      </c>
    </row>
    <row r="48" spans="1:5" s="3" customFormat="1" ht="15">
      <c r="A48" s="22" t="s">
        <v>14</v>
      </c>
      <c r="B48" s="46">
        <v>34791.193</v>
      </c>
      <c r="C48" s="46">
        <v>34791.193</v>
      </c>
      <c r="D48" s="46">
        <v>30399.268</v>
      </c>
      <c r="E48" s="13">
        <f t="shared" si="0"/>
        <v>87.37633113069737</v>
      </c>
    </row>
    <row r="49" spans="1:5" s="3" customFormat="1" ht="14.25">
      <c r="A49" s="10" t="s">
        <v>0</v>
      </c>
      <c r="B49" s="11">
        <f>B50+B55</f>
        <v>164607.806</v>
      </c>
      <c r="C49" s="11">
        <f>C50+C55</f>
        <v>164607.806</v>
      </c>
      <c r="D49" s="11">
        <f>D50+D55</f>
        <v>156608.949</v>
      </c>
      <c r="E49" s="12">
        <f t="shared" si="0"/>
        <v>95.14065754573024</v>
      </c>
    </row>
    <row r="50" spans="1:5" s="3" customFormat="1" ht="15">
      <c r="A50" s="22" t="s">
        <v>30</v>
      </c>
      <c r="B50" s="17">
        <v>147429.581</v>
      </c>
      <c r="C50" s="17">
        <v>147429.581</v>
      </c>
      <c r="D50" s="17">
        <v>145270.808</v>
      </c>
      <c r="E50" s="13">
        <f t="shared" si="0"/>
        <v>98.53572601552736</v>
      </c>
    </row>
    <row r="51" spans="1:5" s="3" customFormat="1" ht="15">
      <c r="A51" s="6" t="s">
        <v>1</v>
      </c>
      <c r="B51" s="5">
        <v>96876.306</v>
      </c>
      <c r="C51" s="5">
        <v>96876.306</v>
      </c>
      <c r="D51" s="5">
        <v>96800.421</v>
      </c>
      <c r="E51" s="13">
        <f t="shared" si="0"/>
        <v>99.92166815278857</v>
      </c>
    </row>
    <row r="52" spans="1:5" s="3" customFormat="1" ht="15">
      <c r="A52" s="6" t="s">
        <v>26</v>
      </c>
      <c r="B52" s="5">
        <v>21219.19</v>
      </c>
      <c r="C52" s="5">
        <v>21219.19</v>
      </c>
      <c r="D52" s="5">
        <v>21146.517</v>
      </c>
      <c r="E52" s="13">
        <f t="shared" si="0"/>
        <v>99.65751284568356</v>
      </c>
    </row>
    <row r="53" spans="1:5" s="3" customFormat="1" ht="15">
      <c r="A53" s="6" t="s">
        <v>28</v>
      </c>
      <c r="B53" s="5">
        <v>5222.464</v>
      </c>
      <c r="C53" s="5">
        <v>5222.464</v>
      </c>
      <c r="D53" s="5">
        <v>4264.84</v>
      </c>
      <c r="E53" s="13">
        <f t="shared" si="0"/>
        <v>81.66336809597922</v>
      </c>
    </row>
    <row r="54" spans="1:5" s="3" customFormat="1" ht="15">
      <c r="A54" s="6" t="s">
        <v>13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23059.029999999988</v>
      </c>
      <c r="E54" s="13">
        <f t="shared" si="0"/>
        <v>95.6119801460378</v>
      </c>
    </row>
    <row r="55" spans="1:7" s="3" customFormat="1" ht="15">
      <c r="A55" s="22" t="s">
        <v>14</v>
      </c>
      <c r="B55" s="17">
        <v>17178.225</v>
      </c>
      <c r="C55" s="17">
        <v>17178.225</v>
      </c>
      <c r="D55" s="17">
        <v>11338.141</v>
      </c>
      <c r="E55" s="13">
        <f t="shared" si="0"/>
        <v>66.00298342814814</v>
      </c>
      <c r="G55" s="72"/>
    </row>
    <row r="56" spans="1:7" s="55" customFormat="1" ht="14.25" customHeight="1">
      <c r="A56" s="14" t="s">
        <v>9</v>
      </c>
      <c r="B56" s="15">
        <f>B57+B60</f>
        <v>540909.677</v>
      </c>
      <c r="C56" s="15">
        <f>C57+C60</f>
        <v>540909.677</v>
      </c>
      <c r="D56" s="47">
        <f>D57+D60</f>
        <v>450383.05700000003</v>
      </c>
      <c r="E56" s="12">
        <f t="shared" si="0"/>
        <v>83.26400435243092</v>
      </c>
      <c r="G56" s="69"/>
    </row>
    <row r="57" spans="1:7" s="55" customFormat="1" ht="14.25" customHeight="1">
      <c r="A57" s="22" t="s">
        <v>30</v>
      </c>
      <c r="B57" s="17">
        <v>310645.656</v>
      </c>
      <c r="C57" s="17">
        <v>310645.656</v>
      </c>
      <c r="D57" s="17">
        <v>250920.201</v>
      </c>
      <c r="E57" s="13">
        <f t="shared" si="0"/>
        <v>80.77376784563825</v>
      </c>
      <c r="G57" s="70"/>
    </row>
    <row r="58" spans="1:7" s="55" customFormat="1" ht="15">
      <c r="A58" s="6" t="s">
        <v>28</v>
      </c>
      <c r="B58" s="5">
        <v>27945.225</v>
      </c>
      <c r="C58" s="5">
        <v>27945.225</v>
      </c>
      <c r="D58" s="5">
        <v>26703.976</v>
      </c>
      <c r="E58" s="13">
        <f t="shared" si="0"/>
        <v>95.55827873992784</v>
      </c>
      <c r="G58" s="71"/>
    </row>
    <row r="59" spans="1:7" s="55" customFormat="1" ht="15">
      <c r="A59" s="6" t="s">
        <v>13</v>
      </c>
      <c r="B59" s="5">
        <f>SUM(B57)-B58</f>
        <v>282700.43100000004</v>
      </c>
      <c r="C59" s="5">
        <f>SUM(C57)-C58</f>
        <v>282700.43100000004</v>
      </c>
      <c r="D59" s="5">
        <f>SUM(D57)-D58</f>
        <v>224216.225</v>
      </c>
      <c r="E59" s="13">
        <f t="shared" si="0"/>
        <v>79.31230391367885</v>
      </c>
      <c r="G59" s="71"/>
    </row>
    <row r="60" spans="1:7" s="55" customFormat="1" ht="15">
      <c r="A60" s="22" t="s">
        <v>14</v>
      </c>
      <c r="B60" s="17">
        <v>230264.021</v>
      </c>
      <c r="C60" s="17">
        <v>230264.021</v>
      </c>
      <c r="D60" s="17">
        <v>199462.856</v>
      </c>
      <c r="E60" s="13">
        <f t="shared" si="0"/>
        <v>86.62354419668542</v>
      </c>
      <c r="G60" s="70"/>
    </row>
    <row r="61" spans="1:7" s="55" customFormat="1" ht="17.25" customHeight="1">
      <c r="A61" s="14" t="s">
        <v>35</v>
      </c>
      <c r="B61" s="15">
        <f>SUM(B62:B63)</f>
        <v>155569.119</v>
      </c>
      <c r="C61" s="15">
        <f>SUM(C62:C63)</f>
        <v>155569.119</v>
      </c>
      <c r="D61" s="15">
        <f>SUM(D62:D63)</f>
        <v>97903.57800000001</v>
      </c>
      <c r="E61" s="12">
        <f t="shared" si="0"/>
        <v>62.932527116773095</v>
      </c>
      <c r="G61" s="72"/>
    </row>
    <row r="62" spans="1:7" s="55" customFormat="1" ht="17.25" customHeight="1">
      <c r="A62" s="80" t="s">
        <v>73</v>
      </c>
      <c r="B62" s="17">
        <v>200</v>
      </c>
      <c r="C62" s="17">
        <v>200</v>
      </c>
      <c r="D62" s="17">
        <v>199.066</v>
      </c>
      <c r="E62" s="13">
        <f t="shared" si="0"/>
        <v>99.533</v>
      </c>
      <c r="G62" s="72"/>
    </row>
    <row r="63" spans="1:7" s="55" customFormat="1" ht="15">
      <c r="A63" s="22" t="s">
        <v>14</v>
      </c>
      <c r="B63" s="17">
        <v>155369.119</v>
      </c>
      <c r="C63" s="17">
        <v>155369.119</v>
      </c>
      <c r="D63" s="17">
        <v>97704.512</v>
      </c>
      <c r="E63" s="13">
        <f t="shared" si="0"/>
        <v>62.88541289855676</v>
      </c>
      <c r="G63" s="72"/>
    </row>
    <row r="64" spans="1:7" s="55" customFormat="1" ht="15" customHeight="1">
      <c r="A64" s="16" t="s">
        <v>16</v>
      </c>
      <c r="B64" s="15">
        <f>SUM(B65:B66)</f>
        <v>181261.68699999998</v>
      </c>
      <c r="C64" s="15">
        <f>SUM(C65:C66)</f>
        <v>181261.68699999998</v>
      </c>
      <c r="D64" s="15">
        <f>SUM(D65:D66)</f>
        <v>160928.619</v>
      </c>
      <c r="E64" s="12">
        <f t="shared" si="0"/>
        <v>88.78247889196795</v>
      </c>
      <c r="G64" s="73"/>
    </row>
    <row r="65" spans="1:7" s="55" customFormat="1" ht="15">
      <c r="A65" s="22" t="s">
        <v>73</v>
      </c>
      <c r="B65" s="17">
        <v>101542.033</v>
      </c>
      <c r="C65" s="17">
        <v>101542.033</v>
      </c>
      <c r="D65" s="17">
        <v>87911.024</v>
      </c>
      <c r="E65" s="13">
        <f t="shared" si="0"/>
        <v>86.57599360847937</v>
      </c>
      <c r="G65" s="67"/>
    </row>
    <row r="66" spans="1:7" s="55" customFormat="1" ht="15">
      <c r="A66" s="22" t="s">
        <v>14</v>
      </c>
      <c r="B66" s="17">
        <v>79719.654</v>
      </c>
      <c r="C66" s="17">
        <v>79719.654</v>
      </c>
      <c r="D66" s="17">
        <v>73017.595</v>
      </c>
      <c r="E66" s="13">
        <f t="shared" si="0"/>
        <v>91.59296526801283</v>
      </c>
      <c r="G66" s="67"/>
    </row>
    <row r="67" spans="1:7" s="55" customFormat="1" ht="45.75" customHeight="1">
      <c r="A67" s="10" t="s">
        <v>20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  <c r="G67" s="73"/>
    </row>
    <row r="68" spans="1:7" s="55" customFormat="1" ht="15">
      <c r="A68" s="22" t="s">
        <v>14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  <c r="G68" s="70"/>
    </row>
    <row r="69" spans="1:7" s="55" customFormat="1" ht="29.25">
      <c r="A69" s="79" t="s">
        <v>68</v>
      </c>
      <c r="B69" s="11">
        <f>SUM(B70:B71)</f>
        <v>24153.699999999997</v>
      </c>
      <c r="C69" s="11">
        <f>SUM(C70:C71)</f>
        <v>24153.699999999997</v>
      </c>
      <c r="D69" s="11">
        <f>SUM(D70:D71)</f>
        <v>11262.185000000001</v>
      </c>
      <c r="E69" s="13">
        <f t="shared" si="0"/>
        <v>46.62716271213107</v>
      </c>
      <c r="G69" s="70"/>
    </row>
    <row r="70" spans="1:7" s="55" customFormat="1" ht="15">
      <c r="A70" s="22" t="s">
        <v>67</v>
      </c>
      <c r="B70" s="17">
        <v>4610.598</v>
      </c>
      <c r="C70" s="17">
        <v>4610.598</v>
      </c>
      <c r="D70" s="17">
        <v>3584.857</v>
      </c>
      <c r="E70" s="13">
        <f t="shared" si="0"/>
        <v>77.75253882468175</v>
      </c>
      <c r="G70" s="70"/>
    </row>
    <row r="71" spans="1:7" s="55" customFormat="1" ht="15">
      <c r="A71" s="22" t="s">
        <v>14</v>
      </c>
      <c r="B71" s="17">
        <v>19543.102</v>
      </c>
      <c r="C71" s="17">
        <v>19543.102</v>
      </c>
      <c r="D71" s="17">
        <v>7677.328</v>
      </c>
      <c r="E71" s="13">
        <f t="shared" si="0"/>
        <v>39.28408089974663</v>
      </c>
      <c r="G71" s="70"/>
    </row>
    <row r="72" spans="1:7" s="55" customFormat="1" ht="28.5">
      <c r="A72" s="16" t="s">
        <v>10</v>
      </c>
      <c r="B72" s="11">
        <f>SUM(B73)+B76</f>
        <v>8726.301</v>
      </c>
      <c r="C72" s="11">
        <f>SUM(C73)+C76</f>
        <v>8726.301</v>
      </c>
      <c r="D72" s="11">
        <f>SUM(D73)+D76</f>
        <v>8712.92</v>
      </c>
      <c r="E72" s="12">
        <f t="shared" si="0"/>
        <v>99.84665896810115</v>
      </c>
      <c r="G72" s="72"/>
    </row>
    <row r="73" spans="1:7" s="55" customFormat="1" ht="15">
      <c r="A73" s="22" t="s">
        <v>30</v>
      </c>
      <c r="B73" s="17">
        <v>8564</v>
      </c>
      <c r="C73" s="17">
        <v>8564</v>
      </c>
      <c r="D73" s="17">
        <v>8550.619</v>
      </c>
      <c r="E73" s="13">
        <f t="shared" si="0"/>
        <v>99.84375291919665</v>
      </c>
      <c r="G73" s="72"/>
    </row>
    <row r="74" spans="1:7" s="55" customFormat="1" ht="15">
      <c r="A74" s="6" t="s">
        <v>28</v>
      </c>
      <c r="B74" s="5">
        <v>19</v>
      </c>
      <c r="C74" s="5">
        <v>19</v>
      </c>
      <c r="D74" s="5">
        <v>7.229</v>
      </c>
      <c r="E74" s="13">
        <f aca="true" t="shared" si="1" ref="E74:E83">SUM(D74)/C74*100</f>
        <v>38.04736842105263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8545</v>
      </c>
      <c r="D75" s="5">
        <f>SUM(D73)-D74</f>
        <v>8543.390000000001</v>
      </c>
      <c r="E75" s="12">
        <f t="shared" si="1"/>
        <v>99.98115857226449</v>
      </c>
      <c r="G75" s="72"/>
    </row>
    <row r="76" spans="1:7" s="55" customFormat="1" ht="15">
      <c r="A76" s="22" t="s">
        <v>14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  <c r="G76" s="72"/>
    </row>
    <row r="77" spans="1:7" s="2" customFormat="1" ht="15">
      <c r="A77" s="16" t="s">
        <v>11</v>
      </c>
      <c r="B77" s="11">
        <v>2589.8</v>
      </c>
      <c r="C77" s="11">
        <v>2589.8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  <c r="G78" s="74"/>
    </row>
    <row r="79" spans="1:7" s="2" customFormat="1" ht="28.5">
      <c r="A79" s="79" t="s">
        <v>71</v>
      </c>
      <c r="B79" s="11">
        <f>SUM(B80:B81)</f>
        <v>90030</v>
      </c>
      <c r="C79" s="11">
        <f>SUM(C80:C81)</f>
        <v>90030</v>
      </c>
      <c r="D79" s="11">
        <f>SUM(D80:D81)</f>
        <v>88862.96100000001</v>
      </c>
      <c r="E79" s="12">
        <f t="shared" si="1"/>
        <v>98.7037220926358</v>
      </c>
      <c r="G79" s="74"/>
    </row>
    <row r="80" spans="1:7" s="2" customFormat="1" ht="15">
      <c r="A80" s="22" t="s">
        <v>67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44862.961</v>
      </c>
      <c r="E81" s="13">
        <f t="shared" si="1"/>
        <v>98.8715393939394</v>
      </c>
      <c r="G81" s="74"/>
    </row>
    <row r="82" spans="1:5" s="2" customFormat="1" ht="14.25">
      <c r="A82" s="10" t="s">
        <v>17</v>
      </c>
      <c r="B82" s="11">
        <f>SUM(B83)+B87</f>
        <v>21641.96</v>
      </c>
      <c r="C82" s="11">
        <f>SUM(C83)+C87</f>
        <v>21641.96</v>
      </c>
      <c r="D82" s="11">
        <f>SUM(D83)+D87</f>
        <v>10715.571</v>
      </c>
      <c r="E82" s="12">
        <f t="shared" si="1"/>
        <v>49.51294152655305</v>
      </c>
    </row>
    <row r="83" spans="1:5" s="2" customFormat="1" ht="15">
      <c r="A83" s="22" t="s">
        <v>30</v>
      </c>
      <c r="B83" s="17">
        <v>13259.61</v>
      </c>
      <c r="C83" s="17">
        <v>13259.61</v>
      </c>
      <c r="D83" s="17">
        <v>7294.93</v>
      </c>
      <c r="E83" s="13">
        <f t="shared" si="1"/>
        <v>55.0161731755308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13259.61</v>
      </c>
      <c r="C86" s="5">
        <f>SUM(C83)-C84-C85</f>
        <v>13259.61</v>
      </c>
      <c r="D86" s="5">
        <f>SUM(D83)-D84-D85</f>
        <v>7294.93</v>
      </c>
      <c r="E86" s="13">
        <f aca="true" t="shared" si="2" ref="E86:E97">SUM(D86)/C86*100</f>
        <v>55.0161731755308</v>
      </c>
    </row>
    <row r="87" spans="1:5" s="3" customFormat="1" ht="15">
      <c r="A87" s="22" t="s">
        <v>14</v>
      </c>
      <c r="B87" s="17">
        <v>8382.35</v>
      </c>
      <c r="C87" s="17">
        <v>8382.35</v>
      </c>
      <c r="D87" s="17">
        <v>3420.641</v>
      </c>
      <c r="E87" s="13">
        <f t="shared" si="2"/>
        <v>40.807661336021525</v>
      </c>
    </row>
    <row r="88" spans="1:5" s="3" customFormat="1" ht="27">
      <c r="A88" s="18" t="s">
        <v>22</v>
      </c>
      <c r="B88" s="48">
        <v>25360.833</v>
      </c>
      <c r="C88" s="48">
        <v>25360.833</v>
      </c>
      <c r="D88" s="48">
        <v>25276.093</v>
      </c>
      <c r="E88" s="12">
        <f t="shared" si="2"/>
        <v>99.66586271042439</v>
      </c>
    </row>
    <row r="89" spans="1:5" s="53" customFormat="1" ht="15.75">
      <c r="A89" s="19" t="s">
        <v>24</v>
      </c>
      <c r="B89" s="49">
        <f>B5+B14+B23+B35+B42+B49+B56+B61+B64+B67+B72+B77+B78+B82+B88+B69+B79</f>
        <v>4372892.731</v>
      </c>
      <c r="C89" s="49">
        <f>C5+C14+C23+C35+C42+C49+C56+C61+C64+C67+C72+C77+C78+C82+C88+C69+C79</f>
        <v>4372892.731</v>
      </c>
      <c r="D89" s="49">
        <f>D5+D14+D23+D35+D42+D49+D56+D61+D64+D67+D72+D77+D78+D82+D88+D69+D79</f>
        <v>4114729.0669999993</v>
      </c>
      <c r="E89" s="50">
        <f t="shared" si="2"/>
        <v>94.09627265334352</v>
      </c>
    </row>
    <row r="90" spans="1:17" s="53" customFormat="1" ht="15.75">
      <c r="A90" s="10" t="s">
        <v>30</v>
      </c>
      <c r="B90" s="20">
        <f>B6+B15+B24+B36+B43+B50+B57+B65+B73+B83+B78+B70+B80+B62</f>
        <v>3558459.7539999997</v>
      </c>
      <c r="C90" s="20">
        <f>C6+C15+C24+C36+C43+C50+C57+C65+C73+C83+C78+C70+C80+C62</f>
        <v>3558459.7539999997</v>
      </c>
      <c r="D90" s="20">
        <f>D6+D15+D24+D36+D43+D50+D57+D65+D73+D83+D78+D70+D80+D62</f>
        <v>3437355.6210000003</v>
      </c>
      <c r="E90" s="50">
        <f t="shared" si="2"/>
        <v>96.59672607329988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872218.35</v>
      </c>
      <c r="E91" s="12">
        <f t="shared" si="2"/>
        <v>99.46096268594087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194568.108</v>
      </c>
      <c r="C92" s="15">
        <f>C8+C17+C26+C38+C45+C52+C85</f>
        <v>194568.108</v>
      </c>
      <c r="D92" s="15">
        <f t="shared" si="3"/>
        <v>193474.096</v>
      </c>
      <c r="E92" s="12">
        <f t="shared" si="2"/>
        <v>99.43772285640974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118479.30800000002</v>
      </c>
      <c r="E93" s="12">
        <f t="shared" si="2"/>
        <v>88.06845432649105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2352415.306</v>
      </c>
      <c r="C94" s="15">
        <f>C90-C91-C92-C93</f>
        <v>2352415.306</v>
      </c>
      <c r="D94" s="15">
        <f>D90-D91-D92-D93</f>
        <v>2253183.867</v>
      </c>
      <c r="E94" s="12">
        <f t="shared" si="2"/>
        <v>95.78172107846335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786482.3439999999</v>
      </c>
      <c r="C95" s="11">
        <f>C13+C22+C41+C34+C55+C60+C63+C66+C68+C76+C87+C48+C71+C81</f>
        <v>786482.3439999999</v>
      </c>
      <c r="D95" s="11">
        <f>D13+D22+D41+D34+D55+D60+D63+D66+D68+D76+D87+D48+D71+D81</f>
        <v>652097.3529999999</v>
      </c>
      <c r="E95" s="12">
        <f t="shared" si="2"/>
        <v>82.91315856926597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25360.833</v>
      </c>
      <c r="D96" s="11">
        <f>SUM(D88)</f>
        <v>25276.093</v>
      </c>
      <c r="E96" s="12">
        <f t="shared" si="2"/>
        <v>99.66586271042439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75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77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1135055.706</v>
      </c>
      <c r="C5" s="11">
        <f>C6+C13</f>
        <v>1135055.706</v>
      </c>
      <c r="D5" s="11">
        <f>D6+D13</f>
        <v>1106718.578</v>
      </c>
      <c r="E5" s="12">
        <f>SUM(D5)/C5*100</f>
        <v>97.50345927074702</v>
      </c>
    </row>
    <row r="6" spans="1:5" s="27" customFormat="1" ht="15">
      <c r="A6" s="57" t="s">
        <v>37</v>
      </c>
      <c r="B6" s="17">
        <v>1028809.188</v>
      </c>
      <c r="C6" s="17">
        <v>1028809.188</v>
      </c>
      <c r="D6" s="46">
        <v>1009347.417</v>
      </c>
      <c r="E6" s="13">
        <f aca="true" t="shared" si="0" ref="E6:E73">SUM(D6)/C6*100</f>
        <v>98.10832064614104</v>
      </c>
    </row>
    <row r="7" spans="1:5" s="27" customFormat="1" ht="15">
      <c r="A7" s="28" t="s">
        <v>38</v>
      </c>
      <c r="B7" s="5">
        <v>658626.331</v>
      </c>
      <c r="C7" s="5">
        <v>658626.331</v>
      </c>
      <c r="D7" s="5">
        <v>654288.799</v>
      </c>
      <c r="E7" s="13">
        <f t="shared" si="0"/>
        <v>99.34142748386414</v>
      </c>
    </row>
    <row r="8" spans="1:5" s="27" customFormat="1" ht="15">
      <c r="A8" s="28" t="s">
        <v>39</v>
      </c>
      <c r="B8" s="5">
        <v>146444.171</v>
      </c>
      <c r="C8" s="5">
        <v>146444.171</v>
      </c>
      <c r="D8" s="5">
        <v>145494.41</v>
      </c>
      <c r="E8" s="13">
        <f t="shared" si="0"/>
        <v>99.35145182391726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187.633</v>
      </c>
      <c r="E9" s="13">
        <f t="shared" si="0"/>
        <v>99.94886245598708</v>
      </c>
    </row>
    <row r="10" spans="1:5" s="27" customFormat="1" ht="15">
      <c r="A10" s="28" t="s">
        <v>41</v>
      </c>
      <c r="B10" s="5">
        <v>54788.506</v>
      </c>
      <c r="C10" s="5">
        <v>54788.506</v>
      </c>
      <c r="D10" s="5">
        <v>53928.035</v>
      </c>
      <c r="E10" s="13">
        <f t="shared" si="0"/>
        <v>98.42946803477358</v>
      </c>
    </row>
    <row r="11" spans="1:5" s="27" customFormat="1" ht="30">
      <c r="A11" s="28" t="s">
        <v>42</v>
      </c>
      <c r="B11" s="5">
        <v>88069.465</v>
      </c>
      <c r="C11" s="5">
        <v>88069.465</v>
      </c>
      <c r="D11" s="5">
        <v>75680.076</v>
      </c>
      <c r="E11" s="13">
        <f t="shared" si="0"/>
        <v>85.93225359095801</v>
      </c>
    </row>
    <row r="12" spans="1:5" s="27" customFormat="1" ht="15">
      <c r="A12" s="28" t="s">
        <v>43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79768.464</v>
      </c>
      <c r="E12" s="52">
        <f t="shared" si="0"/>
        <v>98.85427216685231</v>
      </c>
    </row>
    <row r="13" spans="1:5" s="27" customFormat="1" ht="15">
      <c r="A13" s="57" t="s">
        <v>44</v>
      </c>
      <c r="B13" s="17">
        <v>106246.518</v>
      </c>
      <c r="C13" s="17">
        <v>106246.518</v>
      </c>
      <c r="D13" s="17">
        <v>97371.161</v>
      </c>
      <c r="E13" s="13">
        <f t="shared" si="0"/>
        <v>91.64644906292364</v>
      </c>
    </row>
    <row r="14" spans="1:5" s="26" customFormat="1" ht="14.25">
      <c r="A14" s="56" t="s">
        <v>45</v>
      </c>
      <c r="B14" s="11">
        <f>B15+B22</f>
        <v>557185.541</v>
      </c>
      <c r="C14" s="11">
        <f>C15+C22</f>
        <v>557185.541</v>
      </c>
      <c r="D14" s="11">
        <f>D15+D22</f>
        <v>553057.713</v>
      </c>
      <c r="E14" s="12">
        <f t="shared" si="0"/>
        <v>99.25916455179514</v>
      </c>
    </row>
    <row r="15" spans="1:5" s="27" customFormat="1" ht="15">
      <c r="A15" s="57" t="s">
        <v>46</v>
      </c>
      <c r="B15" s="17">
        <f>493291.9+29819.268</f>
        <v>523111.168</v>
      </c>
      <c r="C15" s="17">
        <f>493291.9+29819.268</f>
        <v>523111.168</v>
      </c>
      <c r="D15" s="17">
        <f>490288.771+29819.268</f>
        <v>520108.039</v>
      </c>
      <c r="E15" s="13">
        <f t="shared" si="0"/>
        <v>99.42590998171922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523111.168</v>
      </c>
      <c r="C21" s="45">
        <f>SUM(C15)-C16-C17-C18-C19-C20</f>
        <v>523111.168</v>
      </c>
      <c r="D21" s="45">
        <f>SUM(D15)-D16-D17-D18-D19-D20</f>
        <v>520108.039</v>
      </c>
      <c r="E21" s="52">
        <f t="shared" si="0"/>
        <v>99.42590998171922</v>
      </c>
    </row>
    <row r="22" spans="1:5" s="27" customFormat="1" ht="15">
      <c r="A22" s="57" t="s">
        <v>44</v>
      </c>
      <c r="B22" s="17">
        <v>34074.373</v>
      </c>
      <c r="C22" s="17">
        <v>34074.373</v>
      </c>
      <c r="D22" s="17">
        <v>32949.674</v>
      </c>
      <c r="E22" s="13">
        <f t="shared" si="0"/>
        <v>96.69928189140855</v>
      </c>
    </row>
    <row r="23" spans="1:5" s="26" customFormat="1" ht="28.5">
      <c r="A23" s="56" t="s">
        <v>47</v>
      </c>
      <c r="B23" s="11">
        <f>B24+B34</f>
        <v>1124586.813</v>
      </c>
      <c r="C23" s="11">
        <f>C24+C34</f>
        <v>1124586.813</v>
      </c>
      <c r="D23" s="11">
        <f>D24+D34</f>
        <v>1111118.792</v>
      </c>
      <c r="E23" s="12">
        <f t="shared" si="0"/>
        <v>98.8024027274451</v>
      </c>
    </row>
    <row r="24" spans="1:5" s="27" customFormat="1" ht="15">
      <c r="A24" s="57" t="s">
        <v>46</v>
      </c>
      <c r="B24" s="46">
        <v>1112782.945</v>
      </c>
      <c r="C24" s="46">
        <v>1112782.945</v>
      </c>
      <c r="D24" s="46">
        <v>1099574.717</v>
      </c>
      <c r="E24" s="13">
        <f t="shared" si="0"/>
        <v>98.81304543178453</v>
      </c>
    </row>
    <row r="25" spans="1:5" s="27" customFormat="1" ht="15">
      <c r="A25" s="28" t="s">
        <v>38</v>
      </c>
      <c r="B25" s="45">
        <v>21916.622</v>
      </c>
      <c r="C25" s="45">
        <v>21916.622</v>
      </c>
      <c r="D25" s="45">
        <v>21611.995</v>
      </c>
      <c r="E25" s="13">
        <f t="shared" si="0"/>
        <v>98.610064087431</v>
      </c>
    </row>
    <row r="26" spans="1:5" s="27" customFormat="1" ht="15">
      <c r="A26" s="28" t="s">
        <v>39</v>
      </c>
      <c r="B26" s="45">
        <v>4823.532</v>
      </c>
      <c r="C26" s="45">
        <v>4823.532</v>
      </c>
      <c r="D26" s="45">
        <v>4753.782</v>
      </c>
      <c r="E26" s="13">
        <f t="shared" si="0"/>
        <v>98.5539641905558</v>
      </c>
    </row>
    <row r="27" spans="1:5" s="27" customFormat="1" ht="15">
      <c r="A27" s="28" t="s">
        <v>40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</row>
    <row r="28" spans="1:5" s="27" customFormat="1" ht="15">
      <c r="A28" s="28" t="s">
        <v>41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</row>
    <row r="29" spans="1:5" s="27" customFormat="1" ht="30">
      <c r="A29" s="28" t="s">
        <v>42</v>
      </c>
      <c r="B29" s="45">
        <v>1301.5</v>
      </c>
      <c r="C29" s="45">
        <v>1301.5</v>
      </c>
      <c r="D29" s="45">
        <v>1127.301</v>
      </c>
      <c r="E29" s="13">
        <f t="shared" si="0"/>
        <v>86.61552055320783</v>
      </c>
    </row>
    <row r="30" spans="1:5" s="27" customFormat="1" ht="15">
      <c r="A30" s="28" t="s">
        <v>43</v>
      </c>
      <c r="B30" s="45">
        <f>SUM(B24)-B25-B26-B27-B28-B29</f>
        <v>1084314.1260000002</v>
      </c>
      <c r="C30" s="45">
        <f>SUM(C24)-C25-C26-C27-C28-C29</f>
        <v>1084314.1260000002</v>
      </c>
      <c r="D30" s="45">
        <f>SUM(D24)-D25-D26-D27-D28-D29</f>
        <v>1071654.474</v>
      </c>
      <c r="E30" s="13">
        <f t="shared" si="0"/>
        <v>98.83247375493471</v>
      </c>
    </row>
    <row r="31" spans="1:5" s="27" customFormat="1" ht="15">
      <c r="A31" s="28" t="s">
        <v>48</v>
      </c>
      <c r="B31" s="5">
        <f>SUM(B32:B33)</f>
        <v>1004111.458</v>
      </c>
      <c r="C31" s="5">
        <f>SUM(C32:C33)</f>
        <v>1004111.458</v>
      </c>
      <c r="D31" s="5">
        <f>SUM(D32:D33)</f>
        <v>992449.8470000001</v>
      </c>
      <c r="E31" s="13">
        <f t="shared" si="0"/>
        <v>98.83861389021217</v>
      </c>
    </row>
    <row r="32" spans="1:5" s="27" customFormat="1" ht="30">
      <c r="A32" s="58" t="s">
        <v>49</v>
      </c>
      <c r="B32" s="76">
        <v>514587.2</v>
      </c>
      <c r="C32" s="76">
        <v>514587.2</v>
      </c>
      <c r="D32" s="77">
        <v>503325.397</v>
      </c>
      <c r="E32" s="78">
        <f t="shared" si="0"/>
        <v>97.81148792663323</v>
      </c>
    </row>
    <row r="33" spans="1:5" s="27" customFormat="1" ht="15">
      <c r="A33" s="58" t="s">
        <v>50</v>
      </c>
      <c r="B33" s="5">
        <v>489524.258</v>
      </c>
      <c r="C33" s="5">
        <v>489524.258</v>
      </c>
      <c r="D33" s="45">
        <v>489124.45</v>
      </c>
      <c r="E33" s="13">
        <f t="shared" si="0"/>
        <v>99.9183272343574</v>
      </c>
    </row>
    <row r="34" spans="1:5" s="27" customFormat="1" ht="15">
      <c r="A34" s="57" t="s">
        <v>44</v>
      </c>
      <c r="B34" s="46">
        <v>11803.868</v>
      </c>
      <c r="C34" s="46">
        <v>11803.868</v>
      </c>
      <c r="D34" s="46">
        <v>11544.075</v>
      </c>
      <c r="E34" s="13">
        <f t="shared" si="0"/>
        <v>97.79908585897437</v>
      </c>
    </row>
    <row r="35" spans="1:5" s="26" customFormat="1" ht="14.25">
      <c r="A35" s="56" t="s">
        <v>51</v>
      </c>
      <c r="B35" s="48">
        <f>B36+B41</f>
        <v>150280.352</v>
      </c>
      <c r="C35" s="48">
        <f>C36+C41</f>
        <v>150280.352</v>
      </c>
      <c r="D35" s="48">
        <f>D36+D41</f>
        <v>146762.903</v>
      </c>
      <c r="E35" s="12">
        <f t="shared" si="0"/>
        <v>97.65940859654093</v>
      </c>
    </row>
    <row r="36" spans="1:5" s="27" customFormat="1" ht="15">
      <c r="A36" s="57" t="s">
        <v>46</v>
      </c>
      <c r="B36" s="46">
        <v>127276.058</v>
      </c>
      <c r="C36" s="46">
        <v>127276.058</v>
      </c>
      <c r="D36" s="46">
        <v>125144.389</v>
      </c>
      <c r="E36" s="13">
        <f t="shared" si="0"/>
        <v>98.32516104482116</v>
      </c>
    </row>
    <row r="37" spans="1:5" s="27" customFormat="1" ht="15">
      <c r="A37" s="28" t="s">
        <v>38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27" customFormat="1" ht="15">
      <c r="A38" s="28" t="s">
        <v>39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27" customFormat="1" ht="30">
      <c r="A39" s="28" t="s">
        <v>42</v>
      </c>
      <c r="B39" s="45">
        <v>6346.26</v>
      </c>
      <c r="C39" s="45">
        <v>6346.26</v>
      </c>
      <c r="D39" s="45">
        <v>5172.297</v>
      </c>
      <c r="E39" s="13">
        <f t="shared" si="0"/>
        <v>81.50149852038837</v>
      </c>
    </row>
    <row r="40" spans="1:5" s="27" customFormat="1" ht="15">
      <c r="A40" s="28" t="s">
        <v>43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44696.13199999999</v>
      </c>
      <c r="E40" s="13">
        <f t="shared" si="0"/>
        <v>97.925268185091</v>
      </c>
    </row>
    <row r="41" spans="1:5" s="27" customFormat="1" ht="15">
      <c r="A41" s="57" t="s">
        <v>44</v>
      </c>
      <c r="B41" s="46">
        <v>23004.294</v>
      </c>
      <c r="C41" s="46">
        <v>23004.294</v>
      </c>
      <c r="D41" s="46">
        <v>21618.514</v>
      </c>
      <c r="E41" s="13">
        <f t="shared" si="0"/>
        <v>93.97599422090501</v>
      </c>
    </row>
    <row r="42" spans="1:5" s="26" customFormat="1" ht="14.25">
      <c r="A42" s="56" t="s">
        <v>52</v>
      </c>
      <c r="B42" s="48">
        <f>B43+B48</f>
        <v>116528.31</v>
      </c>
      <c r="C42" s="48">
        <f>C43+C48</f>
        <v>116528.31</v>
      </c>
      <c r="D42" s="48">
        <f>D43+D48</f>
        <v>112012.022</v>
      </c>
      <c r="E42" s="12">
        <f t="shared" si="0"/>
        <v>96.1242997517084</v>
      </c>
    </row>
    <row r="43" spans="1:5" s="27" customFormat="1" ht="15">
      <c r="A43" s="57" t="s">
        <v>46</v>
      </c>
      <c r="B43" s="46">
        <v>81737.117</v>
      </c>
      <c r="C43" s="46">
        <v>81737.117</v>
      </c>
      <c r="D43" s="46">
        <v>81612.754</v>
      </c>
      <c r="E43" s="13">
        <f t="shared" si="0"/>
        <v>99.84785002876967</v>
      </c>
    </row>
    <row r="44" spans="1:5" s="27" customFormat="1" ht="15">
      <c r="A44" s="28" t="s">
        <v>38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27" customFormat="1" ht="15">
      <c r="A45" s="28" t="s">
        <v>39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27" customFormat="1" ht="30">
      <c r="A46" s="28" t="s">
        <v>42</v>
      </c>
      <c r="B46" s="45">
        <v>5627.013</v>
      </c>
      <c r="C46" s="45">
        <v>5627.013</v>
      </c>
      <c r="D46" s="45">
        <v>5523.589</v>
      </c>
      <c r="E46" s="13">
        <f t="shared" si="0"/>
        <v>98.16200886687129</v>
      </c>
    </row>
    <row r="47" spans="1:5" s="27" customFormat="1" ht="15">
      <c r="A47" s="28" t="s">
        <v>43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29768.603000000003</v>
      </c>
      <c r="E47" s="13">
        <f t="shared" si="0"/>
        <v>99.93008929442725</v>
      </c>
    </row>
    <row r="48" spans="1:5" s="27" customFormat="1" ht="15">
      <c r="A48" s="57" t="s">
        <v>44</v>
      </c>
      <c r="B48" s="46">
        <v>34791.193</v>
      </c>
      <c r="C48" s="46">
        <v>34791.193</v>
      </c>
      <c r="D48" s="46">
        <v>30399.268</v>
      </c>
      <c r="E48" s="13">
        <f t="shared" si="0"/>
        <v>87.37633113069737</v>
      </c>
    </row>
    <row r="49" spans="1:5" s="27" customFormat="1" ht="14.25">
      <c r="A49" s="56" t="s">
        <v>53</v>
      </c>
      <c r="B49" s="11">
        <f>B50+B55</f>
        <v>164607.806</v>
      </c>
      <c r="C49" s="11">
        <f>C50+C55</f>
        <v>164607.806</v>
      </c>
      <c r="D49" s="11">
        <f>D50+D55</f>
        <v>156608.949</v>
      </c>
      <c r="E49" s="12">
        <f t="shared" si="0"/>
        <v>95.14065754573024</v>
      </c>
    </row>
    <row r="50" spans="1:5" s="27" customFormat="1" ht="15">
      <c r="A50" s="57" t="s">
        <v>46</v>
      </c>
      <c r="B50" s="17">
        <v>147429.581</v>
      </c>
      <c r="C50" s="17">
        <v>147429.581</v>
      </c>
      <c r="D50" s="17">
        <v>145270.808</v>
      </c>
      <c r="E50" s="13">
        <f t="shared" si="0"/>
        <v>98.53572601552736</v>
      </c>
    </row>
    <row r="51" spans="1:5" s="27" customFormat="1" ht="15">
      <c r="A51" s="28" t="s">
        <v>38</v>
      </c>
      <c r="B51" s="5">
        <v>96876.306</v>
      </c>
      <c r="C51" s="5">
        <v>96876.306</v>
      </c>
      <c r="D51" s="5">
        <v>96800.421</v>
      </c>
      <c r="E51" s="13">
        <f t="shared" si="0"/>
        <v>99.92166815278857</v>
      </c>
    </row>
    <row r="52" spans="1:5" s="27" customFormat="1" ht="15">
      <c r="A52" s="28" t="s">
        <v>39</v>
      </c>
      <c r="B52" s="5">
        <v>21219.19</v>
      </c>
      <c r="C52" s="5">
        <v>21219.19</v>
      </c>
      <c r="D52" s="5">
        <v>21146.517</v>
      </c>
      <c r="E52" s="13">
        <f t="shared" si="0"/>
        <v>99.65751284568356</v>
      </c>
    </row>
    <row r="53" spans="1:5" s="27" customFormat="1" ht="30">
      <c r="A53" s="28" t="s">
        <v>42</v>
      </c>
      <c r="B53" s="5">
        <v>5222.464</v>
      </c>
      <c r="C53" s="5">
        <v>5222.464</v>
      </c>
      <c r="D53" s="5">
        <v>4264.84</v>
      </c>
      <c r="E53" s="13">
        <f t="shared" si="0"/>
        <v>81.66336809597922</v>
      </c>
    </row>
    <row r="54" spans="1:5" s="27" customFormat="1" ht="15">
      <c r="A54" s="28" t="s">
        <v>43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23059.029999999988</v>
      </c>
      <c r="E54" s="13">
        <f t="shared" si="0"/>
        <v>95.6119801460378</v>
      </c>
    </row>
    <row r="55" spans="1:5" s="27" customFormat="1" ht="15">
      <c r="A55" s="57" t="s">
        <v>44</v>
      </c>
      <c r="B55" s="17">
        <v>17178.225</v>
      </c>
      <c r="C55" s="17">
        <v>17178.225</v>
      </c>
      <c r="D55" s="17">
        <v>11338.141</v>
      </c>
      <c r="E55" s="13">
        <f t="shared" si="0"/>
        <v>66.00298342814814</v>
      </c>
    </row>
    <row r="56" spans="1:5" s="27" customFormat="1" ht="28.5">
      <c r="A56" s="14" t="s">
        <v>54</v>
      </c>
      <c r="B56" s="15">
        <f>B57+B60</f>
        <v>540909.677</v>
      </c>
      <c r="C56" s="15">
        <f>C57+C60</f>
        <v>540909.677</v>
      </c>
      <c r="D56" s="47">
        <f>D57+D60</f>
        <v>450383.05700000003</v>
      </c>
      <c r="E56" s="12">
        <f t="shared" si="0"/>
        <v>83.26400435243092</v>
      </c>
    </row>
    <row r="57" spans="1:5" s="27" customFormat="1" ht="15">
      <c r="A57" s="57" t="s">
        <v>46</v>
      </c>
      <c r="B57" s="17">
        <v>310645.656</v>
      </c>
      <c r="C57" s="17">
        <v>310645.656</v>
      </c>
      <c r="D57" s="17">
        <v>250920.201</v>
      </c>
      <c r="E57" s="13">
        <f t="shared" si="0"/>
        <v>80.77376784563825</v>
      </c>
    </row>
    <row r="58" spans="1:5" s="27" customFormat="1" ht="30">
      <c r="A58" s="28" t="s">
        <v>42</v>
      </c>
      <c r="B58" s="5">
        <v>27945.225</v>
      </c>
      <c r="C58" s="5">
        <v>27945.225</v>
      </c>
      <c r="D58" s="5">
        <v>26703.976</v>
      </c>
      <c r="E58" s="13">
        <f t="shared" si="0"/>
        <v>95.55827873992784</v>
      </c>
    </row>
    <row r="59" spans="1:5" s="27" customFormat="1" ht="15">
      <c r="A59" s="28" t="s">
        <v>43</v>
      </c>
      <c r="B59" s="5">
        <f>SUM(B57)-B58</f>
        <v>282700.43100000004</v>
      </c>
      <c r="C59" s="5">
        <f>SUM(C57)-C58</f>
        <v>282700.43100000004</v>
      </c>
      <c r="D59" s="5">
        <f>SUM(D57)-D58</f>
        <v>224216.225</v>
      </c>
      <c r="E59" s="13">
        <f t="shared" si="0"/>
        <v>79.31230391367885</v>
      </c>
    </row>
    <row r="60" spans="1:5" s="27" customFormat="1" ht="15">
      <c r="A60" s="57" t="s">
        <v>44</v>
      </c>
      <c r="B60" s="17">
        <v>230264.021</v>
      </c>
      <c r="C60" s="17">
        <v>230264.021</v>
      </c>
      <c r="D60" s="17">
        <v>199462.856</v>
      </c>
      <c r="E60" s="13">
        <f t="shared" si="0"/>
        <v>86.62354419668542</v>
      </c>
    </row>
    <row r="61" spans="1:5" s="27" customFormat="1" ht="15">
      <c r="A61" s="14" t="s">
        <v>55</v>
      </c>
      <c r="B61" s="15">
        <f>SUM(B62:B63)</f>
        <v>155569.119</v>
      </c>
      <c r="C61" s="15">
        <f>SUM(C62:C63)</f>
        <v>155569.119</v>
      </c>
      <c r="D61" s="15">
        <f>SUM(D62:D63)</f>
        <v>97903.57800000001</v>
      </c>
      <c r="E61" s="12">
        <f t="shared" si="0"/>
        <v>62.932527116773095</v>
      </c>
    </row>
    <row r="62" spans="1:5" s="27" customFormat="1" ht="15">
      <c r="A62" s="80" t="s">
        <v>70</v>
      </c>
      <c r="B62" s="17">
        <v>200</v>
      </c>
      <c r="C62" s="17">
        <v>200</v>
      </c>
      <c r="D62" s="17">
        <v>199.066</v>
      </c>
      <c r="E62" s="13">
        <f t="shared" si="0"/>
        <v>99.533</v>
      </c>
    </row>
    <row r="63" spans="1:5" s="27" customFormat="1" ht="15">
      <c r="A63" s="57" t="s">
        <v>44</v>
      </c>
      <c r="B63" s="17">
        <v>155369.119</v>
      </c>
      <c r="C63" s="17">
        <v>155369.119</v>
      </c>
      <c r="D63" s="17">
        <v>97704.512</v>
      </c>
      <c r="E63" s="13">
        <f t="shared" si="0"/>
        <v>62.88541289855676</v>
      </c>
    </row>
    <row r="64" spans="1:5" s="27" customFormat="1" ht="15">
      <c r="A64" s="59" t="s">
        <v>56</v>
      </c>
      <c r="B64" s="15">
        <f>SUM(B65:B66)</f>
        <v>181261.68699999998</v>
      </c>
      <c r="C64" s="15">
        <f>SUM(C65:C66)</f>
        <v>181261.68699999998</v>
      </c>
      <c r="D64" s="15">
        <f>SUM(D65:D66)</f>
        <v>160928.619</v>
      </c>
      <c r="E64" s="12">
        <f t="shared" si="0"/>
        <v>88.78247889196795</v>
      </c>
    </row>
    <row r="65" spans="1:5" s="27" customFormat="1" ht="15">
      <c r="A65" s="57" t="s">
        <v>70</v>
      </c>
      <c r="B65" s="17">
        <v>101542.033</v>
      </c>
      <c r="C65" s="17">
        <v>101542.033</v>
      </c>
      <c r="D65" s="17">
        <v>87911.024</v>
      </c>
      <c r="E65" s="13">
        <f t="shared" si="0"/>
        <v>86.57599360847937</v>
      </c>
    </row>
    <row r="66" spans="1:5" s="27" customFormat="1" ht="15">
      <c r="A66" s="57" t="s">
        <v>44</v>
      </c>
      <c r="B66" s="17">
        <v>79719.654</v>
      </c>
      <c r="C66" s="17">
        <v>79719.654</v>
      </c>
      <c r="D66" s="17">
        <v>73017.595</v>
      </c>
      <c r="E66" s="13">
        <f t="shared" si="0"/>
        <v>91.59296526801283</v>
      </c>
    </row>
    <row r="67" spans="1:5" s="27" customFormat="1" ht="57">
      <c r="A67" s="56" t="s">
        <v>57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</row>
    <row r="68" spans="1:5" s="27" customFormat="1" ht="15">
      <c r="A68" s="57" t="s">
        <v>44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</row>
    <row r="69" spans="1:5" s="27" customFormat="1" ht="42.75">
      <c r="A69" s="56" t="s">
        <v>69</v>
      </c>
      <c r="B69" s="11">
        <f>SUM(B70:B71)</f>
        <v>24153.699999999997</v>
      </c>
      <c r="C69" s="11">
        <f>SUM(C70:C71)</f>
        <v>24153.699999999997</v>
      </c>
      <c r="D69" s="11">
        <f>SUM(D70:D71)</f>
        <v>11262.185000000001</v>
      </c>
      <c r="E69" s="13">
        <f t="shared" si="0"/>
        <v>46.62716271213107</v>
      </c>
    </row>
    <row r="70" spans="1:5" s="27" customFormat="1" ht="15">
      <c r="A70" s="57" t="s">
        <v>70</v>
      </c>
      <c r="B70" s="17">
        <v>4610.598</v>
      </c>
      <c r="C70" s="17">
        <v>4610.598</v>
      </c>
      <c r="D70" s="17">
        <v>3584.857</v>
      </c>
      <c r="E70" s="13">
        <f t="shared" si="0"/>
        <v>77.75253882468175</v>
      </c>
    </row>
    <row r="71" spans="1:5" s="27" customFormat="1" ht="15">
      <c r="A71" s="57" t="s">
        <v>44</v>
      </c>
      <c r="B71" s="17">
        <v>19543.102</v>
      </c>
      <c r="C71" s="17">
        <v>19543.102</v>
      </c>
      <c r="D71" s="17">
        <v>7677.328</v>
      </c>
      <c r="E71" s="13">
        <f t="shared" si="0"/>
        <v>39.28408089974663</v>
      </c>
    </row>
    <row r="72" spans="1:5" s="27" customFormat="1" ht="39.75" customHeight="1">
      <c r="A72" s="59" t="s">
        <v>58</v>
      </c>
      <c r="B72" s="11">
        <f>SUM(B73)+B76</f>
        <v>8726.301</v>
      </c>
      <c r="C72" s="11">
        <f>SUM(C73)+C76</f>
        <v>8726.301</v>
      </c>
      <c r="D72" s="11">
        <f>SUM(D73)+D76</f>
        <v>8712.92</v>
      </c>
      <c r="E72" s="12">
        <f t="shared" si="0"/>
        <v>99.84665896810115</v>
      </c>
    </row>
    <row r="73" spans="1:5" s="27" customFormat="1" ht="15">
      <c r="A73" s="57" t="s">
        <v>46</v>
      </c>
      <c r="B73" s="17">
        <v>8564</v>
      </c>
      <c r="C73" s="17">
        <v>8564</v>
      </c>
      <c r="D73" s="17">
        <v>8550.619</v>
      </c>
      <c r="E73" s="13">
        <f t="shared" si="0"/>
        <v>99.84375291919665</v>
      </c>
    </row>
    <row r="74" spans="1:5" s="27" customFormat="1" ht="30">
      <c r="A74" s="28" t="s">
        <v>42</v>
      </c>
      <c r="B74" s="5">
        <v>19</v>
      </c>
      <c r="C74" s="5">
        <v>19</v>
      </c>
      <c r="D74" s="5">
        <v>7.229</v>
      </c>
      <c r="E74" s="13">
        <f aca="true" t="shared" si="1" ref="E74:E83">SUM(D74)/C74*100</f>
        <v>38.04736842105263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8545</v>
      </c>
      <c r="D75" s="5">
        <f>SUM(D73)-D74</f>
        <v>8543.390000000001</v>
      </c>
      <c r="E75" s="12">
        <f t="shared" si="1"/>
        <v>99.98115857226449</v>
      </c>
    </row>
    <row r="76" spans="1:5" s="27" customFormat="1" ht="15">
      <c r="A76" s="57" t="s">
        <v>44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</row>
    <row r="77" spans="1:5" s="27" customFormat="1" ht="15">
      <c r="A77" s="59" t="s">
        <v>59</v>
      </c>
      <c r="B77" s="11">
        <v>2589.8</v>
      </c>
      <c r="C77" s="11">
        <v>2589.8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</row>
    <row r="79" spans="1:5" s="27" customFormat="1" ht="28.5">
      <c r="A79" s="59" t="s">
        <v>72</v>
      </c>
      <c r="B79" s="11">
        <f>SUM(B80:B81)</f>
        <v>90030</v>
      </c>
      <c r="C79" s="11">
        <f>SUM(C80:C81)</f>
        <v>90030</v>
      </c>
      <c r="D79" s="11">
        <f>SUM(D80:D81)</f>
        <v>88862.96100000001</v>
      </c>
      <c r="E79" s="12">
        <f t="shared" si="1"/>
        <v>98.7037220926358</v>
      </c>
    </row>
    <row r="80" spans="1:5" s="27" customFormat="1" ht="15">
      <c r="A80" s="57" t="s">
        <v>70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44862.961</v>
      </c>
      <c r="E81" s="13">
        <f t="shared" si="1"/>
        <v>98.8715393939394</v>
      </c>
    </row>
    <row r="82" spans="1:5" s="26" customFormat="1" ht="14.25">
      <c r="A82" s="56" t="s">
        <v>61</v>
      </c>
      <c r="B82" s="11">
        <f>SUM(B83)+B87</f>
        <v>21641.96</v>
      </c>
      <c r="C82" s="11">
        <f>SUM(C83)+C87</f>
        <v>21641.96</v>
      </c>
      <c r="D82" s="11">
        <f>SUM(D83)+D87</f>
        <v>10715.571</v>
      </c>
      <c r="E82" s="12">
        <f t="shared" si="1"/>
        <v>49.51294152655305</v>
      </c>
    </row>
    <row r="83" spans="1:5" s="26" customFormat="1" ht="15">
      <c r="A83" s="57" t="s">
        <v>46</v>
      </c>
      <c r="B83" s="17">
        <v>13259.61</v>
      </c>
      <c r="C83" s="17">
        <v>13259.61</v>
      </c>
      <c r="D83" s="17">
        <v>7294.93</v>
      </c>
      <c r="E83" s="13">
        <f t="shared" si="1"/>
        <v>55.0161731755308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13259.61</v>
      </c>
      <c r="C86" s="5">
        <f>SUM(C83)-C84-C85</f>
        <v>13259.61</v>
      </c>
      <c r="D86" s="5">
        <f>SUM(D83)-D84-D85</f>
        <v>7294.93</v>
      </c>
      <c r="E86" s="13">
        <f aca="true" t="shared" si="2" ref="E86:E97">SUM(D86)/C86*100</f>
        <v>55.0161731755308</v>
      </c>
    </row>
    <row r="87" spans="1:5" s="27" customFormat="1" ht="15">
      <c r="A87" s="57" t="s">
        <v>44</v>
      </c>
      <c r="B87" s="17">
        <v>8382.35</v>
      </c>
      <c r="C87" s="17">
        <v>8382.35</v>
      </c>
      <c r="D87" s="17">
        <v>3420.641</v>
      </c>
      <c r="E87" s="13">
        <f t="shared" si="2"/>
        <v>40.807661336021525</v>
      </c>
    </row>
    <row r="88" spans="1:5" s="27" customFormat="1" ht="40.5">
      <c r="A88" s="60" t="s">
        <v>62</v>
      </c>
      <c r="B88" s="48">
        <v>25360.833</v>
      </c>
      <c r="C88" s="48">
        <v>25360.833</v>
      </c>
      <c r="D88" s="48">
        <v>25276.093</v>
      </c>
      <c r="E88" s="12">
        <f t="shared" si="2"/>
        <v>99.66586271042439</v>
      </c>
    </row>
    <row r="89" spans="1:10" s="31" customFormat="1" ht="15.75">
      <c r="A89" s="61" t="s">
        <v>63</v>
      </c>
      <c r="B89" s="49">
        <f>B5+B14+B23+B35+B42+B49+B56+B61+B64+B67+B72+B77+B78+B82+B88+B69+B79</f>
        <v>4372892.731</v>
      </c>
      <c r="C89" s="49">
        <f>C5+C14+C23+C35+C42+C49+C56+C61+C64+C67+C72+C77+C78+C82+C88+C69+C79</f>
        <v>4372892.731</v>
      </c>
      <c r="D89" s="49">
        <f>D5+D14+D23+D35+D42+D49+D56+D61+D64+D67+D72+D77+D78+D82+D88+D69+D79</f>
        <v>4114729.0669999993</v>
      </c>
      <c r="E89" s="50">
        <f t="shared" si="2"/>
        <v>94.09627265334352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3558459.7539999997</v>
      </c>
      <c r="C90" s="20">
        <f>C6+C15+C24+C36+C43+C50+C57+C65+C73+C83+C78+C70+C80+C62</f>
        <v>3558459.7539999997</v>
      </c>
      <c r="D90" s="20">
        <f>D6+D15+D24+D36+D43+D50+D57+D65+D73+D83+D78+D70+D80+D62</f>
        <v>3437355.6210000003</v>
      </c>
      <c r="E90" s="50">
        <f t="shared" si="2"/>
        <v>96.59672607329988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872218.35</v>
      </c>
      <c r="E91" s="12">
        <f t="shared" si="2"/>
        <v>99.46096268594087</v>
      </c>
    </row>
    <row r="92" spans="1:5" ht="15">
      <c r="A92" s="62" t="s">
        <v>39</v>
      </c>
      <c r="B92" s="15">
        <f t="shared" si="3"/>
        <v>194568.108</v>
      </c>
      <c r="C92" s="15">
        <f>C8+C17+C26+C38+C45+C52+C85</f>
        <v>194568.108</v>
      </c>
      <c r="D92" s="15">
        <f t="shared" si="3"/>
        <v>193474.096</v>
      </c>
      <c r="E92" s="12">
        <f t="shared" si="2"/>
        <v>99.43772285640974</v>
      </c>
    </row>
    <row r="93" spans="1:5" ht="15">
      <c r="A93" s="62" t="s">
        <v>64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118479.30800000002</v>
      </c>
      <c r="E93" s="12">
        <f t="shared" si="2"/>
        <v>88.06845432649105</v>
      </c>
    </row>
    <row r="94" spans="1:5" ht="15">
      <c r="A94" s="62" t="s">
        <v>43</v>
      </c>
      <c r="B94" s="15">
        <f>B90-B91-B92-B93</f>
        <v>2352415.306</v>
      </c>
      <c r="C94" s="15">
        <f>C90-C91-C92-C93</f>
        <v>2352415.306</v>
      </c>
      <c r="D94" s="15">
        <f>D90-D91-D92-D93</f>
        <v>2253183.867</v>
      </c>
      <c r="E94" s="12">
        <f t="shared" si="2"/>
        <v>95.78172107846335</v>
      </c>
    </row>
    <row r="95" spans="1:5" ht="15">
      <c r="A95" s="56" t="s">
        <v>44</v>
      </c>
      <c r="B95" s="11">
        <f>B13+B22+B41+B34+B55+B60+B63+B66+B68+B76+B87+B48+B71+B81</f>
        <v>786482.3439999999</v>
      </c>
      <c r="C95" s="11">
        <f>C13+C22+C41+C34+C55+C60+C63+C66+C68+C76+C87+C48+C71+C81</f>
        <v>786482.3439999999</v>
      </c>
      <c r="D95" s="11">
        <f>D13+D22+D41+D34+D55+D60+D63+D66+D68+D76+D87+D48+D71+D81</f>
        <v>652097.3529999999</v>
      </c>
      <c r="E95" s="12">
        <f t="shared" si="2"/>
        <v>82.91315856926597</v>
      </c>
    </row>
    <row r="96" spans="1:5" ht="15">
      <c r="A96" s="56" t="s">
        <v>65</v>
      </c>
      <c r="B96" s="11">
        <f>SUM(B88)</f>
        <v>25360.833</v>
      </c>
      <c r="C96" s="11">
        <f>SUM(C88)</f>
        <v>25360.833</v>
      </c>
      <c r="D96" s="11">
        <f>SUM(D88)</f>
        <v>25276.093</v>
      </c>
      <c r="E96" s="12">
        <f t="shared" si="2"/>
        <v>99.66586271042439</v>
      </c>
    </row>
    <row r="97" spans="1:5" ht="28.5">
      <c r="A97" s="56" t="s">
        <v>66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2018-01-04T07:54:59Z</cp:lastPrinted>
  <dcterms:created xsi:type="dcterms:W3CDTF">2015-04-07T07:35:57Z</dcterms:created>
  <dcterms:modified xsi:type="dcterms:W3CDTF">2018-01-05T06:46:25Z</dcterms:modified>
  <cp:category/>
  <cp:version/>
  <cp:contentType/>
  <cp:contentStatus/>
</cp:coreProperties>
</file>